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PCB Components" sheetId="2" state="visible" r:id="rId4"/>
    <sheet name="Ground Station" sheetId="3" state="visible" r:id="rId5"/>
    <sheet name="Buy Locally" sheetId="4" state="visible" r:id="rId6"/>
    <sheet name="Order Online" sheetId="5" state="visible" r:id="rId7"/>
    <sheet name="Tools &amp; Test" sheetId="6" state="visible" r:id="rId8"/>
  </sheets>
  <definedNames>
    <definedName function="false" hidden="true" localSheetId="3" name="_xlnm._FilterDatabase" vbProcedure="false">'Buy Locally'!$A$4:$G$33</definedName>
    <definedName function="false" hidden="true" localSheetId="2" name="_xlnm._FilterDatabase" vbProcedure="false">'Ground Station'!$A$4:$G$14</definedName>
    <definedName function="false" hidden="true" localSheetId="4" name="_xlnm._FilterDatabase" vbProcedure="false">'Order Online'!$A$4:$I$88</definedName>
    <definedName function="false" hidden="true" localSheetId="1" name="_xlnm._FilterDatabase" vbProcedure="false">'PCB Components'!$A$4:$M$76</definedName>
    <definedName function="false" hidden="true" localSheetId="5" name="_xlnm._FilterDatabase" vbProcedure="false">'Tools &amp; Test'!$A$4:$I$21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<sst xmlns="http://schemas.openxmlformats.org/spreadsheetml/2006/main" count="1572" uniqueCount="693">
  <si>
    <t xml:space="preserve">WIT — 3U STRATOSPHERIC PAYLOAD</t>
  </si>
  <si>
    <t xml:space="preserve">Component list v2  ·  Uzbekistan  ·  prices USD, September 2026 — verify at order time  ·  edit any yellow cell and every total recalculates</t>
  </si>
  <si>
    <t xml:space="preserve">COST BY SHEET</t>
  </si>
  <si>
    <t xml:space="preserve">PCB components + fitted modules, per flight unit</t>
  </si>
  <si>
    <t xml:space="preserve">Everything on the board plus the two radio modules and the GNSS module that plug into it.</t>
  </si>
  <si>
    <t xml:space="preserve">Bare PCB + assembly, per board (qty 5)</t>
  </si>
  <si>
    <t xml:space="preserve">JLCPCB 4-layer ENIG, PCBA top side only, setup amortised over 5 boards.</t>
  </si>
  <si>
    <t xml:space="preserve">ASSEMBLED BOARD, EACH</t>
  </si>
  <si>
    <t xml:space="preserve">Number of boards to build</t>
  </si>
  <si>
    <t xml:space="preserve">Five lets you destroy one in thermal test, keep a known-good reference, fly one, hold a flight-day spare, and cut one up.</t>
  </si>
  <si>
    <t xml:space="preserve">All boards</t>
  </si>
  <si>
    <t xml:space="preserve">EVERYTHING ELSE</t>
  </si>
  <si>
    <t xml:space="preserve">Ground station</t>
  </si>
  <si>
    <t xml:space="preserve">Two receiving radios, Yagi, tripod, feedline, field power.</t>
  </si>
  <si>
    <t xml:space="preserve">Tools &amp; test equipment (buy-first only)</t>
  </si>
  <si>
    <t xml:space="preserve">Bench PSU, ST-LINK x2, multimeter, logic analyser, dev boards. Optional gear is listed separately on that sheet.</t>
  </si>
  <si>
    <t xml:space="preserve">Spares, consumables, rework</t>
  </si>
  <si>
    <t xml:space="preserve">Order 10x every passive and 2x every hand-soldered part.</t>
  </si>
  <si>
    <t xml:space="preserve">Shipping and customs (3 shipments)</t>
  </si>
  <si>
    <t xml:space="preserve">Roughly 15–25% duty + VAT on declared value. Consolidate to reduce this.</t>
  </si>
  <si>
    <t xml:space="preserve">PROJECT TOTAL</t>
  </si>
  <si>
    <t xml:space="preserve">TOTAL PROJECT COST</t>
  </si>
  <si>
    <t xml:space="preserve">Sponsor-credible. A corner-cutting build would be under $600 and would stop returning data at 9 km.</t>
  </si>
  <si>
    <t xml:space="preserve">SOURCING SPLIT</t>
  </si>
  <si>
    <t xml:space="preserve">Buy locally in Tashkent</t>
  </si>
  <si>
    <t xml:space="preserve">No customs, no shipping delay.</t>
  </si>
  <si>
    <t xml:space="preserve">Must be imported</t>
  </si>
  <si>
    <t xml:space="preserve">Before duty and VAT. Order the "1 - TODAY" rows now.</t>
  </si>
  <si>
    <t xml:space="preserve">THE THREE THINGS MOST LIKELY TO RUIN THE FLIGHT</t>
  </si>
  <si>
    <t xml:space="preserve">1.  Not setting the GNSS airborne dynamic model at every boot — every measurement above 18 km is lost, silently.</t>
  </si>
  <si>
    <t xml:space="preserve">Note on the split above</t>
  </si>
  <si>
    <t xml:space="preserve">This is a DIFFERENT CUT of the same parts, not an extra cost — it answers "what can I buy in Tashkent vs what must I import", for ONE set. It does not multiply by five and it does not add to the project total above.</t>
  </si>
  <si>
    <t xml:space="preserve">HOW TO USE THIS WORKBOOK</t>
  </si>
  <si>
    <t xml:space="preserve">Yellow cells are inputs — change them and every total updates. Everything else is a formula or data.</t>
  </si>
  <si>
    <t xml:space="preserve">Each sheet has filters on the header row: click a header arrow to narrow by criticality, supplier or urgency.</t>
  </si>
  <si>
    <t xml:space="preserve">Criticality colours: red = CRITICAL (flight fails without it) · amber = HIGH (a mission is degraded) · green = OPTIONAL.</t>
  </si>
  <si>
    <t xml:space="preserve">Full reasoning for every part choice is in assets\bom\BOM_notes.md and COMPONENT_CHANGES_v2.md.</t>
  </si>
  <si>
    <t xml:space="preserve">PCB COMPONENTS</t>
  </si>
  <si>
    <t xml:space="preserve">WIT 3U stratospheric payload  ·  everything that goes on the board  ·  component list v2  ·  prices Sep 2026, verify at order</t>
  </si>
  <si>
    <t xml:space="preserve">Ref</t>
  </si>
  <si>
    <t xml:space="preserve">Component</t>
  </si>
  <si>
    <t xml:space="preserve">Manufacturer part no.</t>
  </si>
  <si>
    <t xml:space="preserve">What it does</t>
  </si>
  <si>
    <t xml:space="preserve">Package</t>
  </si>
  <si>
    <t xml:space="preserve">Qty</t>
  </si>
  <si>
    <t xml:space="preserve">Unit $</t>
  </si>
  <si>
    <t xml:space="preserve">Total $</t>
  </si>
  <si>
    <t xml:space="preserve">Criticality</t>
  </si>
  <si>
    <t xml:space="preserve">Fitted by</t>
  </si>
  <si>
    <t xml:space="preserve">Supplier</t>
  </si>
  <si>
    <t xml:space="preserve">Alternative</t>
  </si>
  <si>
    <t xml:space="preserve">Notes</t>
  </si>
  <si>
    <t xml:space="preserve">U1</t>
  </si>
  <si>
    <t xml:space="preserve">Microcontroller</t>
  </si>
  <si>
    <t xml:space="preserve">STM32F407VET6</t>
  </si>
  <si>
    <t xml:space="preserve">Main flight computer</t>
  </si>
  <si>
    <t xml:space="preserve">LQFP-100 14x14 0.5mm</t>
  </si>
  <si>
    <t xml:space="preserve">CRITICAL</t>
  </si>
  <si>
    <t xml:space="preserve">JLCPCB</t>
  </si>
  <si>
    <t xml:space="preserve">LCSC</t>
  </si>
  <si>
    <t xml:space="preserve">STM32F405RGT6 (no FSMC) / STM32F446RET6</t>
  </si>
  <si>
    <t xml:space="preserve">Chosen for DAC (needed by memory experiment) + backup SRAM + hardware CRC32 + cheap dev board for parallel firmware work. F411 has no DAC - disqualified.</t>
  </si>
  <si>
    <t xml:space="preserve">Y1</t>
  </si>
  <si>
    <t xml:space="preserve">Crystal HSE</t>
  </si>
  <si>
    <t xml:space="preserve">ABM8-8.000MHZ-B2-T</t>
  </si>
  <si>
    <t xml:space="preserve">Main system clock</t>
  </si>
  <si>
    <t xml:space="preserve">SMD 3225</t>
  </si>
  <si>
    <t xml:space="preserve">Any 8MHz 20ppm 3225</t>
  </si>
  <si>
    <t xml:space="preserve">10ppm not 20ppm: clock drift at -40C affects UART baud and timestamp accuracy.</t>
  </si>
  <si>
    <t xml:space="preserve">Y2</t>
  </si>
  <si>
    <t xml:space="preserve">Crystal LSE</t>
  </si>
  <si>
    <t xml:space="preserve">ABS07-32.768KHZ-T</t>
  </si>
  <si>
    <t xml:space="preserve">RTC timebase</t>
  </si>
  <si>
    <t xml:space="preserve">SMD 3215</t>
  </si>
  <si>
    <t xml:space="preserve">HIGH</t>
  </si>
  <si>
    <t xml:space="preserve">Any 32.768k 3215 6pF</t>
  </si>
  <si>
    <t xml:space="preserve">RTC keeps time across resets. Disciplined by GNSS 1PPS in flight.</t>
  </si>
  <si>
    <t xml:space="preserve">BT1</t>
  </si>
  <si>
    <t xml:space="preserve">Backup cell holder + cell</t>
  </si>
  <si>
    <t xml:space="preserve">CR1220 holder</t>
  </si>
  <si>
    <t xml:space="preserve">VBAT domain power</t>
  </si>
  <si>
    <t xml:space="preserve">SMD holder</t>
  </si>
  <si>
    <t xml:space="preserve">Hand</t>
  </si>
  <si>
    <t xml:space="preserve">electron.uz / AliExpress</t>
  </si>
  <si>
    <t xml:space="preserve">Supercap 0.22F</t>
  </si>
  <si>
    <t xml:space="preserve">Keeps backup SRAM (reset log + error counters) alive through a full brownout.</t>
  </si>
  <si>
    <t xml:space="preserve">-</t>
  </si>
  <si>
    <t xml:space="preserve">Load cap C0G 18pF</t>
  </si>
  <si>
    <t xml:space="preserve">Crystal loading</t>
  </si>
  <si>
    <t xml:space="preserve">0603</t>
  </si>
  <si>
    <t xml:space="preserve">MUST be C0G/NP0. X7R drifts with temperature and pulls the clock in the cold.</t>
  </si>
  <si>
    <t xml:space="preserve">Load cap C0G 6.8pF</t>
  </si>
  <si>
    <t xml:space="preserve">C0G only. Verify against crystal CL spec minus stray.</t>
  </si>
  <si>
    <t xml:space="preserve">Decoupling 100nF X7R</t>
  </si>
  <si>
    <t xml:space="preserve">MCU decoupling</t>
  </si>
  <si>
    <t xml:space="preserve">STM32F407 has 11 VDD pins. One cap each within 2mm plus VDDA and VREF.</t>
  </si>
  <si>
    <t xml:space="preserve">Ferrite bead 600R@100MHz</t>
  </si>
  <si>
    <t xml:space="preserve">BLM18PG601SN1D</t>
  </si>
  <si>
    <t xml:space="preserve">Analog supply filtering</t>
  </si>
  <si>
    <t xml:space="preserve">Any 600R 0603 ferrite</t>
  </si>
  <si>
    <t xml:space="preserve">Without this the ADC picks up digital switching noise and the M7 rail measurements are useless.</t>
  </si>
  <si>
    <t xml:space="preserve">U3</t>
  </si>
  <si>
    <t xml:space="preserve">Buck-boost regulator 5.0V</t>
  </si>
  <si>
    <t xml:space="preserve">TPS63020DSJR</t>
  </si>
  <si>
    <t xml:space="preserve">5V rail for LR900-A and SPS30</t>
  </si>
  <si>
    <t xml:space="preserve">SON-10</t>
  </si>
  <si>
    <t xml:space="preserve">TPS63070</t>
  </si>
  <si>
    <t xml:space="preserve">Needed because LR900-A wants 4.5-5V and a plain buck cannot hold 5V once the pack sags below ~5.5V.</t>
  </si>
  <si>
    <t xml:space="preserve">U2</t>
  </si>
  <si>
    <t xml:space="preserve">LDO 3.3V 1A</t>
  </si>
  <si>
    <t xml:space="preserve">TLV75733PDQNR</t>
  </si>
  <si>
    <t xml:space="preserve">Main 3.3V rail from 5V0</t>
  </si>
  <si>
    <t xml:space="preserve">WSON-6 with thermal pad</t>
  </si>
  <si>
    <t xml:space="preserve">AP7365-33WG-7 / MIC5504-3.3 / TLV75733PDRVR</t>
  </si>
  <si>
    <t xml:space="preserve">v2 CHANGE: replaces the second switcher. One hot loop instead of two on your first 4-layer board, and a quiet rail for M7. MUST be WSON-6 or SOT-223 with thermal pad and copper pour - 595mW peak in a bare SOT-23-5 would rise ~120C.</t>
  </si>
  <si>
    <t xml:space="preserve">L1</t>
  </si>
  <si>
    <t xml:space="preserve">Inductor shielded</t>
  </si>
  <si>
    <t xml:space="preserve">per TPS63020 datasheet</t>
  </si>
  <si>
    <t xml:space="preserve">Buck-boost inductor</t>
  </si>
  <si>
    <t xml:space="preserve">4020</t>
  </si>
  <si>
    <t xml:space="preserve">Value MUST come from the TPS63020 datasheet selection table, not guessed. Shielded only - unshielded radiates into the memory experiment.</t>
  </si>
  <si>
    <t xml:space="preserve">L3</t>
  </si>
  <si>
    <t xml:space="preserve">LC filter between 5V0 and the LDO input</t>
  </si>
  <si>
    <t xml:space="preserve">3015</t>
  </si>
  <si>
    <t xml:space="preserve">600R@100MHz ferrite bead</t>
  </si>
  <si>
    <t xml:space="preserve">v2 NEW and NOT optional. LDO PSRR collapses above ~100kHz-1MHz and the TPS63020 switches at ~2.4MHz, so the LDO alone will NOT remove switching ripple. 22uF each side of this puts the filter corner well below the switching frequency.</t>
  </si>
  <si>
    <t xml:space="preserve">U4</t>
  </si>
  <si>
    <t xml:space="preserve">Adjustable LDO</t>
  </si>
  <si>
    <t xml:space="preserve">TLV75801PDBVR</t>
  </si>
  <si>
    <t xml:space="preserve">V_MEM programmable rail</t>
  </si>
  <si>
    <t xml:space="preserve">SOT-23-5</t>
  </si>
  <si>
    <t xml:space="preserve">TLV75901 / ADP151-ADJ</t>
  </si>
  <si>
    <t xml:space="preserve">THE memory experiment. STM32 DAC drives the feedback node to sweep the rail and find the retention threshold.</t>
  </si>
  <si>
    <t xml:space="preserve">U5</t>
  </si>
  <si>
    <t xml:space="preserve">Current/voltage monitor</t>
  </si>
  <si>
    <t xml:space="preserve">INA226AIDGSR</t>
  </si>
  <si>
    <t xml:space="preserve">Monitor 3V3 main rail</t>
  </si>
  <si>
    <t xml:space="preserve">VSSOP-10</t>
  </si>
  <si>
    <t xml:space="preserve">INA219 (12-bit - worse)</t>
  </si>
  <si>
    <t xml:space="preserve">Proves a bit error was not caused by a rail dip. Without this M7 is unfalsifiable.</t>
  </si>
  <si>
    <t xml:space="preserve">U6</t>
  </si>
  <si>
    <t xml:space="preserve">Monitor V_MEM rail</t>
  </si>
  <si>
    <t xml:space="preserve">INA219</t>
  </si>
  <si>
    <t xml:space="preserve">Reads back the actual margined voltage and the memory leakage current (itself a temperature dataset).</t>
  </si>
  <si>
    <t xml:space="preserve">Q1</t>
  </si>
  <si>
    <t xml:space="preserve">P-channel MOSFET</t>
  </si>
  <si>
    <t xml:space="preserve">DMG3415U-7</t>
  </si>
  <si>
    <t xml:space="preserve">Reverse polarity protection</t>
  </si>
  <si>
    <t xml:space="preserve">SOT-23</t>
  </si>
  <si>
    <t xml:space="preserve">SI2301 / AO3401</t>
  </si>
  <si>
    <t xml:space="preserve">A reversed battery on the field kills the whole board. 35 cents.</t>
  </si>
  <si>
    <t xml:space="preserve">F1</t>
  </si>
  <si>
    <t xml:space="preserve">Fuse fast-blow</t>
  </si>
  <si>
    <t xml:space="preserve">0451001.MRL</t>
  </si>
  <si>
    <t xml:space="preserve">Overcurrent protection</t>
  </si>
  <si>
    <t xml:space="preserve">1206</t>
  </si>
  <si>
    <t xml:space="preserve">1.5A version</t>
  </si>
  <si>
    <t xml:space="preserve">Use a real fuse NOT a PPTC. PPTC hold/trip current shifts badly at -40C and may not protect.</t>
  </si>
  <si>
    <t xml:space="preserve">D1</t>
  </si>
  <si>
    <t xml:space="preserve">TVS diode</t>
  </si>
  <si>
    <t xml:space="preserve">SMAJ13A</t>
  </si>
  <si>
    <t xml:space="preserve">Input transient protection</t>
  </si>
  <si>
    <t xml:space="preserve">SMA</t>
  </si>
  <si>
    <t xml:space="preserve">SMBJ13A</t>
  </si>
  <si>
    <t xml:space="preserve">Clamps hot-plug transients from the battery pack.</t>
  </si>
  <si>
    <t xml:space="preserve">L2</t>
  </si>
  <si>
    <t xml:space="preserve">744031001</t>
  </si>
  <si>
    <t xml:space="preserve">3030</t>
  </si>
  <si>
    <t xml:space="preserve">Per TPS63020 datasheet table</t>
  </si>
  <si>
    <t xml:space="preserve">Value must come from the TPS63020 datasheet not guessed.</t>
  </si>
  <si>
    <t xml:space="preserve">SW1</t>
  </si>
  <si>
    <t xml:space="preserve">Power switch</t>
  </si>
  <si>
    <t xml:space="preserve">Main power</t>
  </si>
  <si>
    <t xml:space="preserve">THT</t>
  </si>
  <si>
    <t xml:space="preserve">electron.uz</t>
  </si>
  <si>
    <t xml:space="preserve">Screw terminal + link</t>
  </si>
  <si>
    <t xml:space="preserve">Sealed. A dusty launch field and an open switch is a bad combination.</t>
  </si>
  <si>
    <t xml:space="preserve">J1</t>
  </si>
  <si>
    <t xml:space="preserve">Battery input</t>
  </si>
  <si>
    <t xml:space="preserve">B2B-XH-A</t>
  </si>
  <si>
    <t xml:space="preserve">Battery / bench supply</t>
  </si>
  <si>
    <t xml:space="preserve">Screw terminal</t>
  </si>
  <si>
    <t xml:space="preserve">Same connector accepts the bench PSU during bring-up. Do all bench work on the lab supply.</t>
  </si>
  <si>
    <t xml:space="preserve">Bulk cap polymer 220uF</t>
  </si>
  <si>
    <t xml:space="preserve">Input bulk</t>
  </si>
  <si>
    <t xml:space="preserve">SMD-D</t>
  </si>
  <si>
    <t xml:space="preserve">Aluminium electrolytic (worse at -40C)</t>
  </si>
  <si>
    <t xml:space="preserve">Polymer not electrolytic. Electrolytic ESR rises sharply below -20C.</t>
  </si>
  <si>
    <t xml:space="preserve">Output cap 22uF X7R</t>
  </si>
  <si>
    <t xml:space="preserve">Regulator output</t>
  </si>
  <si>
    <t xml:space="preserve">1210</t>
  </si>
  <si>
    <t xml:space="preserve">X7R. Y5V loses most of its value at temperature extremes.</t>
  </si>
  <si>
    <t xml:space="preserve">U10</t>
  </si>
  <si>
    <t xml:space="preserve">Barometric pressure</t>
  </si>
  <si>
    <t xml:space="preserve">MS5611-01BA03</t>
  </si>
  <si>
    <t xml:space="preserve">Altitude and pressure - M1 M2 M3 M4</t>
  </si>
  <si>
    <t xml:space="preserve">QFN-8 5x3</t>
  </si>
  <si>
    <t xml:space="preserve">MS5607-02BA03</t>
  </si>
  <si>
    <t xml:space="preserve">ONLY realistic part reaching stratospheric pressure. BMP390/BMP280/BME280 stop at 300 hPa = 9 km and are WRONG for this mission. Port must not be coated or blocked.</t>
  </si>
  <si>
    <t xml:space="preserve">U14</t>
  </si>
  <si>
    <t xml:space="preserve">Barometric pressure, redundant</t>
  </si>
  <si>
    <t xml:space="preserve">Redundant pressure + cross-check dataset</t>
  </si>
  <si>
    <t xml:space="preserve">LCSC / Mouser</t>
  </si>
  <si>
    <t xml:space="preserve">second MS5611 (worse - shares failure modes)</t>
  </si>
  <si>
    <t xml:space="preserve">v2 NEW - the only part v2 adds. MS5611 is the independent variable for M1 M2 M3 and M4: one sensor, four missions. A DIFFERENT part number rather than a second MS5611 because two identical sensors from one reel share failure modes and calibration errors. Agreement between the two is meaningful evidence; disagreement tells you something real. Also gives a free cross-check dataset.</t>
  </si>
  <si>
    <t xml:space="preserve">U11</t>
  </si>
  <si>
    <t xml:space="preserve">Temperature + humidity</t>
  </si>
  <si>
    <t xml:space="preserve">SHT45-AD1B-R2</t>
  </si>
  <si>
    <t xml:space="preserve">Internal air T/RH - M1 M2</t>
  </si>
  <si>
    <t xml:space="preserve">DFN-4 1.5x1.5</t>
  </si>
  <si>
    <t xml:space="preserve">Mouser / LCSC</t>
  </si>
  <si>
    <t xml:space="preserve">SHT41 / HDC3022</t>
  </si>
  <si>
    <t xml:space="preserve">RH is only meaningful below ~10 km. Above that absolute humidity is ~0 and response time goes to hours. Also detects condensation/icing on descent - a real failure mode.</t>
  </si>
  <si>
    <t xml:space="preserve">U12</t>
  </si>
  <si>
    <t xml:space="preserve">Precision temperature</t>
  </si>
  <si>
    <t xml:space="preserve">TMP117AIDRVR</t>
  </si>
  <si>
    <t xml:space="preserve">Board reference temperature - M7</t>
  </si>
  <si>
    <t xml:space="preserve">WSON-6</t>
  </si>
  <si>
    <t xml:space="preserve">TMP102 (worse) / MCP9808</t>
  </si>
  <si>
    <t xml:space="preserve">+/-0.1C matters: the memory retention curve is plotted against this axis.</t>
  </si>
  <si>
    <t xml:space="preserve">RT1</t>
  </si>
  <si>
    <t xml:space="preserve">RTD probe</t>
  </si>
  <si>
    <t xml:space="preserve">PT1000 class A 2-wire</t>
  </si>
  <si>
    <t xml:space="preserve">External air temperature - M1</t>
  </si>
  <si>
    <t xml:space="preserve">Axial</t>
  </si>
  <si>
    <t xml:space="preserve">PT100 (needs different Rref)</t>
  </si>
  <si>
    <t xml:space="preserve">THE M1 measurement. Works to -200C with no semiconductor to freeze out. This is what real radiosondes use. Mount OUTSIDE the insulation.</t>
  </si>
  <si>
    <t xml:space="preserve">U13</t>
  </si>
  <si>
    <t xml:space="preserve">RTD-to-digital converter</t>
  </si>
  <si>
    <t xml:space="preserve">MAX31865ATP+</t>
  </si>
  <si>
    <t xml:space="preserve">PT1000 readout</t>
  </si>
  <si>
    <t xml:space="preserve">TQFN-20</t>
  </si>
  <si>
    <t xml:space="preserve">ADS1220 + divider</t>
  </si>
  <si>
    <t xml:space="preserve">A resistive divider into the STM32 ADC will NOT give the accuracy M1 needs for comparison against ERA5.</t>
  </si>
  <si>
    <t xml:space="preserve">Reference resistor</t>
  </si>
  <si>
    <t xml:space="preserve">PT1000 reference</t>
  </si>
  <si>
    <t xml:space="preserve">0805</t>
  </si>
  <si>
    <t xml:space="preserve">4k02 0.1%</t>
  </si>
  <si>
    <t xml:space="preserve">The whole PT1000 accuracy chain sits on this resistor. 0.1% 25ppm minimum. Keep away from the regulators.</t>
  </si>
  <si>
    <t xml:space="preserve">RT2 RT3</t>
  </si>
  <si>
    <t xml:space="preserve">NTC thermistor</t>
  </si>
  <si>
    <t xml:space="preserve">NCP18XH103F03RB</t>
  </si>
  <si>
    <t xml:space="preserve">Board hot-spot monitoring</t>
  </si>
  <si>
    <t xml:space="preserve">Any 10k 1% NTC</t>
  </si>
  <si>
    <t xml:space="preserve">Cheap thermal map of the board. One near the regulators one near the memory group.</t>
  </si>
  <si>
    <t xml:space="preserve">U20</t>
  </si>
  <si>
    <t xml:space="preserve">GNSS receiver + antenna</t>
  </si>
  <si>
    <t xml:space="preserve">SAM-M10Q-00B</t>
  </si>
  <si>
    <t xml:space="preserve">Position altitude time wind - M1 M3 M4 M5</t>
  </si>
  <si>
    <t xml:space="preserve">LCC 15.5x15.5</t>
  </si>
  <si>
    <t xml:space="preserve">Mouser / DigiKey / LCSC</t>
  </si>
  <si>
    <t xml:space="preserve">MAX-M10S + external patch / NEO-M9N</t>
  </si>
  <si>
    <t xml:space="preserve">MUST set airborne &lt;1g dynamic model (CFG-NAVSPG-DYNMODEL=8) over UBX AT EVERY BOOT or the fix stops at 18 km. Integrated patch removes an entire RF chain from the board. Route 1PPS to a timer input capture.</t>
  </si>
  <si>
    <t xml:space="preserve">U21</t>
  </si>
  <si>
    <t xml:space="preserve">6-axis IMU</t>
  </si>
  <si>
    <t xml:space="preserve">ICM-42688-P</t>
  </si>
  <si>
    <t xml:space="preserve">Attitude vibration burst detection</t>
  </si>
  <si>
    <t xml:space="preserve">LGA-14 2.5x3</t>
  </si>
  <si>
    <t xml:space="preserve">BMI088 / ASM330LHHX (-40..+105C)</t>
  </si>
  <si>
    <t xml:space="preserve">Best gyro noise in class. +/-32g and high ODR give burst and parachute-shock capture for free. Avoid MPU-6050 - obsolete and heavily counterfeited.</t>
  </si>
  <si>
    <t xml:space="preserve">U22</t>
  </si>
  <si>
    <t xml:space="preserve">3-axis magnetometer</t>
  </si>
  <si>
    <t xml:space="preserve">LIS3MDL</t>
  </si>
  <si>
    <t xml:space="preserve">Spin rate and heading</t>
  </si>
  <si>
    <t xml:space="preserve">LGA-12</t>
  </si>
  <si>
    <t xml:space="preserve">OPTIONAL</t>
  </si>
  <si>
    <t xml:space="preserve">MMC5983MA (better noise) / QMC5883L (cheapest)</t>
  </si>
  <si>
    <t xml:space="preserve">v2 CHANGE from MMC5983MA. MMC has better noise but LIS3MDL is an ST part stocked everywhere with drivers in every framework. Its job is spin rate and coarse heading for the M6 antenna-orientation analysis - LIS3MDL is far more accurate than that job needs. Trading unneeded performance for supply certainty on an optional part.</t>
  </si>
  <si>
    <t xml:space="preserve">U30</t>
  </si>
  <si>
    <t xml:space="preserve">UV spectral sensor</t>
  </si>
  <si>
    <t xml:space="preserve">AS7331</t>
  </si>
  <si>
    <t xml:space="preserve">UV irradiance vs altitude - M4</t>
  </si>
  <si>
    <t xml:space="preserve">OLGA-8</t>
  </si>
  <si>
    <t xml:space="preserve">Mouser</t>
  </si>
  <si>
    <t xml:space="preserve">SparkFun AS7331 Qwiic breakout</t>
  </si>
  <si>
    <t xml:space="preserve">Three CALIBRATED channels. Cheap single-channel UV parts (GUVA-S12SD ML8511 VEML6075) cannot produce a defensible irradiance figure. NEEDS a quartz or PTFE window - ordinary plastic blocks UVB and UVC entirely.</t>
  </si>
  <si>
    <t xml:space="preserve">U32</t>
  </si>
  <si>
    <t xml:space="preserve">Optocoupler</t>
  </si>
  <si>
    <t xml:space="preserve">6N137</t>
  </si>
  <si>
    <t xml:space="preserve">Geiger pulse isolation</t>
  </si>
  <si>
    <t xml:space="preserve">SOIC-8</t>
  </si>
  <si>
    <t xml:space="preserve">TLP2361 / ACPL-217</t>
  </si>
  <si>
    <t xml:space="preserve">Only galvanic path from the HV module. A fault there cannot reach the MCU. 2mm creepage and a keep-out slot under the body.</t>
  </si>
  <si>
    <t xml:space="preserve">U40</t>
  </si>
  <si>
    <t xml:space="preserve">SPI SRAM</t>
  </si>
  <si>
    <t xml:space="preserve">23LC1024-I/SN</t>
  </si>
  <si>
    <t xml:space="preserve">Retention margining subject - M7</t>
  </si>
  <si>
    <t xml:space="preserve">23LCV1024 (has battery backup)</t>
  </si>
  <si>
    <t xml:space="preserve">Volatile - has a genuine measurable Vdd retention threshold that moves with temperature. The primary M7 subject.</t>
  </si>
  <si>
    <t xml:space="preserve">U41</t>
  </si>
  <si>
    <t xml:space="preserve">FRAM</t>
  </si>
  <si>
    <t xml:space="preserve">CY15B102QN-20SXI</t>
  </si>
  <si>
    <t xml:space="preserve">Non-volatile control - M7</t>
  </si>
  <si>
    <t xml:space="preserve">SOP-8</t>
  </si>
  <si>
    <t xml:space="preserve">Mouser / DigiKey</t>
  </si>
  <si>
    <t xml:space="preserve">FM25V20A / Fujitsu MB85RS2MTAPNF</t>
  </si>
  <si>
    <t xml:space="preserve">v2 CHANGE from Fujitsu MB85RS2MT. Same capacity, interface, physics and role. Infineon FRAM has consistently better Mouser/DigiKey stock. Fujitsu stays as the named alternate - if it is in stock when you order, either is fine.</t>
  </si>
  <si>
    <t xml:space="preserve">U42</t>
  </si>
  <si>
    <t xml:space="preserve">SPI NOR flash</t>
  </si>
  <si>
    <t xml:space="preserve">W25Q128JVSIQ</t>
  </si>
  <si>
    <t xml:space="preserve">Backup flight log + M7 subject</t>
  </si>
  <si>
    <t xml:space="preserve">W25Q64 / MX25L128</t>
  </si>
  <si>
    <t xml:space="preserve">Floating-gate charge retention is strongly temperature dependent. CRITICAL because it is also your backup log if the SD card fails.</t>
  </si>
  <si>
    <t xml:space="preserve">U43</t>
  </si>
  <si>
    <t xml:space="preserve">MRAM</t>
  </si>
  <si>
    <t xml:space="preserve">MR25H40MDF</t>
  </si>
  <si>
    <t xml:space="preserve">Radiation-immune control - M7</t>
  </si>
  <si>
    <t xml:space="preserve">OPTIONAL - DNP</t>
  </si>
  <si>
    <t xml:space="preserve">Footprint only</t>
  </si>
  <si>
    <t xml:space="preserve">MR25H10</t>
  </si>
  <si>
    <t xml:space="preserve">v2 CHANGE: footprint only, DO NOT POPULATE. Erratic stock, $26, and it is the least informative of the four technologies - it is the control expected to show nothing, and the SEU statistics already predict zero events in every device. Keep the SOIC-8 pads; solder one in if it turns up cheaply later.</t>
  </si>
  <si>
    <t xml:space="preserve">J30</t>
  </si>
  <si>
    <t xml:space="preserve">microSD socket</t>
  </si>
  <si>
    <t xml:space="preserve">Bulk data logging</t>
  </si>
  <si>
    <t xml:space="preserve">SMD</t>
  </si>
  <si>
    <t xml:space="preserve">Hinged type (worse for vibration)</t>
  </si>
  <si>
    <t xml:space="preserve">Push-push not hinged - better vibration retention. Add a mechanical retainer or tape for flight.</t>
  </si>
  <si>
    <t xml:space="preserve">SPI isolation resistor 220R</t>
  </si>
  <si>
    <t xml:space="preserve">Level protection during margining</t>
  </si>
  <si>
    <t xml:space="preserve">100R-1k acceptable</t>
  </si>
  <si>
    <t xml:space="preserve">During the V_MEM hold phase the memory may sit at 1.2V while the MCU is at 3.3V. Hi-Z plus series limiting prevents ESD-structure injection and latch-up. Place at the MCU end.</t>
  </si>
  <si>
    <t xml:space="preserve">MOD1</t>
  </si>
  <si>
    <t xml:space="preserve">LoRa module 868/915 MHz</t>
  </si>
  <si>
    <t xml:space="preserve">E22-900T22S</t>
  </si>
  <si>
    <t xml:space="preserve">Primary or backup downlink - M6</t>
  </si>
  <si>
    <t xml:space="preserve">SMD 16x26mm 2.1g</t>
  </si>
  <si>
    <t xml:space="preserve">Ebyte direct / Alibaba / Amazon / resellers</t>
  </si>
  <si>
    <t xml:space="preserve">Delock 12592 (SX1276, different footprint) / RFM95W (SPI)</t>
  </si>
  <si>
    <t xml:space="preserve">v2 CHANGE from Delock 12592. 850-930MHz covers BOTH 868 and 915 in one part number - real insurance while the frequency ruling is pending. SX1262 is newer than SX1276 with lower RX current. Ebyte is the manufacturer selling direct, far wider stock than a German accessory brand. ~1/3 the price. NEVER key both radios at once - hard firmware interlock required. Pre-matched certified front end: you design only a 50 ohm trace to the U.FL.</t>
  </si>
  <si>
    <t xml:space="preserve">MOD2</t>
  </si>
  <si>
    <t xml:space="preserve">Telemetry radio</t>
  </si>
  <si>
    <t xml:space="preserve">LR900-A</t>
  </si>
  <si>
    <t xml:space="preserve">Primary downlink</t>
  </si>
  <si>
    <t xml:space="preserve">External module 51.5x16x10 8g</t>
  </si>
  <si>
    <t xml:space="preserve">MicoAir store / distributor</t>
  </si>
  <si>
    <t xml:space="preserve">LR900-F (500mW) / Delock 12592</t>
  </si>
  <si>
    <t xml:space="preserve">Needs the 5V rail. Published "300mW max" does not resolve real TX current - MEASURE IT on arrival. NEVER key both radios at once - they will desense each other.</t>
  </si>
  <si>
    <t xml:space="preserve">J20</t>
  </si>
  <si>
    <t xml:space="preserve">Radio connector</t>
  </si>
  <si>
    <t xml:space="preserve">SM04B-GHS-TB</t>
  </si>
  <si>
    <t xml:space="preserve">LR900-A interface</t>
  </si>
  <si>
    <t xml:space="preserve">LCSC / AliExpress</t>
  </si>
  <si>
    <t xml:space="preserve">Matches the LR900-A supplied cable.</t>
  </si>
  <si>
    <t xml:space="preserve">J21</t>
  </si>
  <si>
    <t xml:space="preserve">RF pigtail</t>
  </si>
  <si>
    <t xml:space="preserve">868 antenna feed</t>
  </si>
  <si>
    <t xml:space="preserve">AliExpress / Mouser</t>
  </si>
  <si>
    <t xml:space="preserve">MHF I to SMA</t>
  </si>
  <si>
    <t xml:space="preserve">Keep it short. Every centimetre is loss at 868 MHz.</t>
  </si>
  <si>
    <t xml:space="preserve">J22</t>
  </si>
  <si>
    <t xml:space="preserve">SMA bulkhead jack</t>
  </si>
  <si>
    <t xml:space="preserve">Antenna feedthrough</t>
  </si>
  <si>
    <t xml:space="preserve">One per radio.</t>
  </si>
  <si>
    <t xml:space="preserve">Radio supply ferrite</t>
  </si>
  <si>
    <t xml:space="preserve">Radio supply isolation</t>
  </si>
  <si>
    <t xml:space="preserve">TX current is a step load. Without local isolation the rail dip shows up in M7 data as a false anomaly.</t>
  </si>
  <si>
    <t xml:space="preserve">Radio bulk cap 100uF</t>
  </si>
  <si>
    <t xml:space="preserve">TX current step buffering</t>
  </si>
  <si>
    <t xml:space="preserve">One per radio right at its supply pins.</t>
  </si>
  <si>
    <t xml:space="preserve">J2</t>
  </si>
  <si>
    <t xml:space="preserve">SWD debug header</t>
  </si>
  <si>
    <t xml:space="preserve">2x5 1.27mm SMD header</t>
  </si>
  <si>
    <t xml:space="preserve">Programming and debug</t>
  </si>
  <si>
    <t xml:space="preserve">Samtec FTSH-105-01-L-DV (9x the price)</t>
  </si>
  <si>
    <t xml:space="preserve">v2 CHANGE from Samtec FTSH-105. Mechanically identical for a debug connector you will use ~50 times and that has nothing plugged into it in flight. Samtec is worth paying for on connectors seeing thousands of cycles or needing vibration retention - this is neither. Keep 2.54mm test points for SWDIO/SWCLK/NRST/GND as a fallback regardless.</t>
  </si>
  <si>
    <t xml:space="preserve">J3</t>
  </si>
  <si>
    <t xml:space="preserve">Debug UART header</t>
  </si>
  <si>
    <t xml:space="preserve">Serial console</t>
  </si>
  <si>
    <t xml:space="preserve">J4</t>
  </si>
  <si>
    <t xml:space="preserve">USB-C receptacle</t>
  </si>
  <si>
    <t xml:space="preserve">TYPE-C-31-M-12</t>
  </si>
  <si>
    <t xml:space="preserve">VCP config + SD card dump</t>
  </si>
  <si>
    <t xml:space="preserve">Micro-USB</t>
  </si>
  <si>
    <t xml:space="preserve">Lets you extract flight data in the field without opening the sealed enclosure.</t>
  </si>
  <si>
    <t xml:space="preserve">J10</t>
  </si>
  <si>
    <t xml:space="preserve">Geiger connector</t>
  </si>
  <si>
    <t xml:space="preserve">B3B-XH-A</t>
  </si>
  <si>
    <t xml:space="preserve">Geiger module</t>
  </si>
  <si>
    <t xml:space="preserve">Keyed so it cannot be reversed. Label the silkscreen with the module-side voltage.</t>
  </si>
  <si>
    <t xml:space="preserve">J11</t>
  </si>
  <si>
    <t xml:space="preserve">SPS30 connector</t>
  </si>
  <si>
    <t xml:space="preserve">SPS30 interface</t>
  </si>
  <si>
    <t xml:space="preserve">Mouser / AliExpress</t>
  </si>
  <si>
    <t xml:space="preserve">Sensirion cable kit</t>
  </si>
  <si>
    <t xml:space="preserve">Sensirion supplies a matching cable - order it with the sensor.</t>
  </si>
  <si>
    <t xml:space="preserve">J12</t>
  </si>
  <si>
    <t xml:space="preserve">PT1000 connector</t>
  </si>
  <si>
    <t xml:space="preserve">B4B-XH-A</t>
  </si>
  <si>
    <t xml:space="preserve">External temperature probes</t>
  </si>
  <si>
    <t xml:space="preserve">Add RC or ferrite filtering at board entry - these leads are long and act as an antenna for the 868 transmitter.</t>
  </si>
  <si>
    <t xml:space="preserve">D2</t>
  </si>
  <si>
    <t xml:space="preserve">USB ESD protection</t>
  </si>
  <si>
    <t xml:space="preserve">USBLC6-2SC6</t>
  </si>
  <si>
    <t xml:space="preserve">USB port protection</t>
  </si>
  <si>
    <t xml:space="preserve">SOT-23-6</t>
  </si>
  <si>
    <t xml:space="preserve">PRTR5V0U2X</t>
  </si>
  <si>
    <t xml:space="preserve">The most-touched connector on the board.</t>
  </si>
  <si>
    <t xml:space="preserve">D3-D6</t>
  </si>
  <si>
    <t xml:space="preserve">ESD array</t>
  </si>
  <si>
    <t xml:space="preserve">PESD3V3L4UG</t>
  </si>
  <si>
    <t xml:space="preserve">External line protection</t>
  </si>
  <si>
    <t xml:space="preserve">SOT-143</t>
  </si>
  <si>
    <t xml:space="preserve">SP3004 / ESDA6V1</t>
  </si>
  <si>
    <t xml:space="preserve">On every line that leaves the board: UART to radios PT1000 Geiger SD.</t>
  </si>
  <si>
    <t xml:space="preserve">BOOT0 pull-down</t>
  </si>
  <si>
    <t xml:space="preserve">Boot mode selection</t>
  </si>
  <si>
    <t xml:space="preserve">Plus a test point so you can force the bootloader during bring-up.</t>
  </si>
  <si>
    <t xml:space="preserve">NRST cap</t>
  </si>
  <si>
    <t xml:space="preserve">Reset filtering</t>
  </si>
  <si>
    <t xml:space="preserve">Battery sense divider</t>
  </si>
  <si>
    <t xml:space="preserve">Battery voltage telemetry</t>
  </si>
  <si>
    <t xml:space="preserve">High impedance so add 100nF at the ADC pin and use a long ADC sampling time.</t>
  </si>
  <si>
    <t xml:space="preserve">LED1-3</t>
  </si>
  <si>
    <t xml:space="preserve">Status LEDs</t>
  </si>
  <si>
    <t xml:space="preserve">Power / GPS fix / TX activity</t>
  </si>
  <si>
    <t xml:space="preserve">Visible through the enclosure or on a light pipe. Saves enormous time on the launch field.</t>
  </si>
  <si>
    <t xml:space="preserve">LED resistors</t>
  </si>
  <si>
    <t xml:space="preserve">LED current limit</t>
  </si>
  <si>
    <t xml:space="preserve">TP1-24</t>
  </si>
  <si>
    <t xml:space="preserve">Test points</t>
  </si>
  <si>
    <t xml:space="preserve">Bring-up probing</t>
  </si>
  <si>
    <t xml:space="preserve">LCSC / free</t>
  </si>
  <si>
    <t xml:space="preserve">Bare pads cost nothing</t>
  </si>
  <si>
    <t xml:space="preserve">Every rail NRST BOOT0 1PPS every CS V_MEM Geiger pulse both radio TX/RX. Under one dollar total and turns a two-day debug into two hours.</t>
  </si>
  <si>
    <t xml:space="preserve">Cap 100nF X7R</t>
  </si>
  <si>
    <t xml:space="preserve">General decoupling</t>
  </si>
  <si>
    <t xml:space="preserve">Order 10x quantity. Assortment kit is cheaper than reels.</t>
  </si>
  <si>
    <t xml:space="preserve">Cap 1uF X7R</t>
  </si>
  <si>
    <t xml:space="preserve">Secondary decoupling</t>
  </si>
  <si>
    <t xml:space="preserve">Cap 4.7uF X7R</t>
  </si>
  <si>
    <t xml:space="preserve">IC bulk</t>
  </si>
  <si>
    <t xml:space="preserve">Cap 10uF X7R</t>
  </si>
  <si>
    <t xml:space="preserve">Rail bulk</t>
  </si>
  <si>
    <t xml:space="preserve">Resistor 10k</t>
  </si>
  <si>
    <t xml:space="preserve">Pull-ups and dividers</t>
  </si>
  <si>
    <t xml:space="preserve">Resistor 4.7k</t>
  </si>
  <si>
    <t xml:space="preserve">I2C pull-ups</t>
  </si>
  <si>
    <t xml:space="preserve">Two buses - size for the bus capacitance not by habit.</t>
  </si>
  <si>
    <t xml:space="preserve">Resistor 1k</t>
  </si>
  <si>
    <t xml:space="preserve">Series protection</t>
  </si>
  <si>
    <t xml:space="preserve">Resistor 100k</t>
  </si>
  <si>
    <t xml:space="preserve">Feedback and dividers</t>
  </si>
  <si>
    <t xml:space="preserve">Resistor 0R jumper</t>
  </si>
  <si>
    <t xml:space="preserve">Option straps</t>
  </si>
  <si>
    <t xml:space="preserve">Radio select bus isolation ground stitching options. Free configurability.</t>
  </si>
  <si>
    <t xml:space="preserve">PER-BOARD TOTAL →</t>
  </si>
  <si>
    <t xml:space="preserve">GROUND STATION</t>
  </si>
  <si>
    <t xml:space="preserve">Receiving side  ·  two independent radio links  ·  runs the live telemetry dashboard</t>
  </si>
  <si>
    <t xml:space="preserve">Item</t>
  </si>
  <si>
    <t xml:space="preserve">MicoAir LR900-A (ground unit)</t>
  </si>
  <si>
    <t xml:space="preserve">You need a matched pair.</t>
  </si>
  <si>
    <t xml:space="preserve">You need a matched pair. Order both together.</t>
  </si>
  <si>
    <t xml:space="preserve">Ebyte E22-900T30S (ground unit)</t>
  </si>
  <si>
    <t xml:space="preserve">Ground end of the 868/915 link — 30 dBm, UART, same Ebyte transparent protocol as the airborne E22.</t>
  </si>
  <si>
    <t xml:space="preserve">Ebyte direct / AliExpress</t>
  </si>
  <si>
    <t xml:space="preserve">CORRECTED: was Delock 12593 (SX1276). The airborne radio is now an E22 (SX1262) running Ebyte transparent-transmission firmware, so the ground unit must be the same family or the framing will not match. E22-900T30S is the 30 dBm version — high power belongs on the ground, where mains power and cooling are free.</t>
  </si>
  <si>
    <t xml:space="preserve">868 MHz Yagi antenna 8-10 dBi</t>
  </si>
  <si>
    <t xml:space="preserve">Directional gain for the long-range leg.</t>
  </si>
  <si>
    <t xml:space="preserve">AliExpress / RF supplier</t>
  </si>
  <si>
    <t xml:space="preserve">Directional gain for the long-range leg. Needs manual pointing.</t>
  </si>
  <si>
    <t xml:space="preserve">USB-UART bridge</t>
  </si>
  <si>
    <t xml:space="preserve">If the ground radio module lacks its own USB.</t>
  </si>
  <si>
    <t xml:space="preserve">4G hotspot / modem</t>
  </si>
  <si>
    <t xml:space="preserve">The ground station software must also work fully offline.</t>
  </si>
  <si>
    <t xml:space="preserve">Local</t>
  </si>
  <si>
    <t xml:space="preserve">Tripod + pan head</t>
  </si>
  <si>
    <t xml:space="preserve">-.</t>
  </si>
  <si>
    <t xml:space="preserve">Laptop (existing)</t>
  </si>
  <si>
    <t xml:space="preserve">Runs the receiver service and the web dashboard</t>
  </si>
  <si>
    <t xml:space="preserve">Already owned</t>
  </si>
  <si>
    <t xml:space="preserve">Must work fully offline - the chase car may have no signal. Vendor all JS/CSS locally, cache map tiles.</t>
  </si>
  <si>
    <t xml:space="preserve">SMA / U.FL pigtails and adapters</t>
  </si>
  <si>
    <t xml:space="preserve">Connects the ground radios to the Yagi and whip antennas</t>
  </si>
  <si>
    <t xml:space="preserve">Keep short. Loss at 868 MHz is real.</t>
  </si>
  <si>
    <t xml:space="preserve">Coax feedline LMR-240 or RG-58, 5 m</t>
  </si>
  <si>
    <t xml:space="preserve">Runs from the ground radio up to the tripod-mounted Yagi</t>
  </si>
  <si>
    <t xml:space="preserve">AliExpress / local RF</t>
  </si>
  <si>
    <t xml:space="preserve">RG-58 loses ~1 dB/m at 868 MHz - keep the run short or use LMR-240. This is the one place cable choice matters.</t>
  </si>
  <si>
    <t xml:space="preserve">12 V battery / power bank for field use</t>
  </si>
  <si>
    <t xml:space="preserve">Powers the ground station away from mains</t>
  </si>
  <si>
    <t xml:space="preserve">Local Tashkent</t>
  </si>
  <si>
    <t xml:space="preserve">The launch site will not have power. Size for the full flight plus recovery.</t>
  </si>
  <si>
    <t xml:space="preserve">GROUND STATION TOTAL →</t>
  </si>
  <si>
    <t xml:space="preserve">Why the high-power radio belongs on the ground, not in the payload</t>
  </si>
  <si>
    <t xml:space="preserve">Path loss is symmetric; the constraints are not. On the ground you have mains or a car battery, no mass limit and no thermal problem, so a 30 dBm transmitter and a Yagi cost you nothing. In the air, every extra 100 mA of TX current is battery mass. That asymmetry is why the airborne side stays at 20 dBm and the ground side does not.</t>
  </si>
  <si>
    <t xml:space="preserve">BUY LOCALLY — TASHKENT</t>
  </si>
  <si>
    <t xml:space="preserve">No customs, no shipping delay  ·  passives, connectors, batteries, tools, generic modules  ·  sorted by cost</t>
  </si>
  <si>
    <t xml:space="preserve">What it is / what it does</t>
  </si>
  <si>
    <t xml:space="preserve">Where in Tashkent</t>
  </si>
  <si>
    <t xml:space="preserve">Oscilloscope 100MHz 2ch</t>
  </si>
  <si>
    <t xml:space="preserve">Rigol DS1102Z-E or similar</t>
  </si>
  <si>
    <t xml:space="preserve">Local / AliExpress</t>
  </si>
  <si>
    <t xml:space="preserve">Rail ripple, switcher behaviour, the radio TX current step. Very useful but the logic analyser covers most bring-up.</t>
  </si>
  <si>
    <t xml:space="preserve">Vacuum chamber + pump</t>
  </si>
  <si>
    <t xml:space="preserve">Resin degassing chamber reaches ~50 mbar</t>
  </si>
  <si>
    <t xml:space="preserve">AliExpress / local</t>
  </si>
  <si>
    <t xml:space="preserve">Verifies the MS5611 across most of its range and tests for outgassing and pressure-related failures.</t>
  </si>
  <si>
    <t xml:space="preserve">Independent GPS tracker</t>
  </si>
  <si>
    <t xml:space="preserve">Separately powered GSM/GPS tracker</t>
  </si>
  <si>
    <t xml:space="preserve">Do NOT make the flight computer your only way of finding the payload. Works below a few km and on the ground after landing - the phase that actually matters for recovery.</t>
  </si>
  <si>
    <t xml:space="preserve">Bench power supply current-limited</t>
  </si>
  <si>
    <t xml:space="preserve">0-30V 0-3A with current limit and readout</t>
  </si>
  <si>
    <t xml:space="preserve">THE priority purchase. First power-up: set 6V, limit 100mA, connect, watch the current. If it runs to the limit something is shorted and nothing is destroyed. Powering a first-run board from a battery gives you no such chance.</t>
  </si>
  <si>
    <t xml:space="preserve">Dry ice</t>
  </si>
  <si>
    <t xml:space="preserve">-78C cold soak</t>
  </si>
  <si>
    <t xml:space="preserve">Local gas supplier</t>
  </si>
  <si>
    <t xml:space="preserve">Realistic stratospheric cold soak for the final qualification test.</t>
  </si>
  <si>
    <t xml:space="preserve">Digital multimeter</t>
  </si>
  <si>
    <t xml:space="preserve">Continuity diode test uA range</t>
  </si>
  <si>
    <t xml:space="preserve">Shorts check before power and quiescent current after.</t>
  </si>
  <si>
    <t xml:space="preserve">Yagi mount</t>
  </si>
  <si>
    <t xml:space="preserve">So the dashboard is reachable from the chase car</t>
  </si>
  <si>
    <t xml:space="preserve">Energizer Ultimate Lithium AA</t>
  </si>
  <si>
    <t xml:space="preserve">Li-FeS2 primary 1.5V 3000mAh -40..+60C</t>
  </si>
  <si>
    <t xml:space="preserve">Local Tashkent retail (CONFIRMED available)</t>
  </si>
  <si>
    <t xml:space="preserve">Package photo confirms -40C to +60C. 4-pack is exactly one flight set. Only common chemistry rated for this. Non-rechargeable so do ALL bench work on a lab supply.</t>
  </si>
  <si>
    <t xml:space="preserve">ESD mat and wrist strap</t>
  </si>
  <si>
    <t xml:space="preserve">Handling the IMU and GNSS module</t>
  </si>
  <si>
    <t xml:space="preserve">Ground station serial interface</t>
  </si>
  <si>
    <t xml:space="preserve">Flux pen no-clean</t>
  </si>
  <si>
    <t xml:space="preserve">Rework</t>
  </si>
  <si>
    <t xml:space="preserve">ESD tweezers fine and curved</t>
  </si>
  <si>
    <t xml:space="preserve">Handling LGA parts</t>
  </si>
  <si>
    <t xml:space="preserve">Conformal coating acrylic</t>
  </si>
  <si>
    <t xml:space="preserve">Acrylic spray conformal coating</t>
  </si>
  <si>
    <t xml:space="preserve">MASK BEFORE COATING: MS5611 port, SPS30 inlet, UV window, all connectors, SD socket, SWD header.</t>
  </si>
  <si>
    <t xml:space="preserve">Quartz or PTFE UV window</t>
  </si>
  <si>
    <t xml:space="preserve">10 mm dia fused silica or 1 mm PTFE sheet</t>
  </si>
  <si>
    <t xml:space="preserve">Thorlabs / AliExpress / local optics</t>
  </si>
  <si>
    <t xml:space="preserve">MANDATORY for M4. Acrylic polycarbonate and window glass all block UVB and UVC almost completely - the sensor would read near zero and you would not know why.</t>
  </si>
  <si>
    <t xml:space="preserve">XPS foam sheet 30mm</t>
  </si>
  <si>
    <t xml:space="preserve">Extruded polystyrene insulation</t>
  </si>
  <si>
    <t xml:space="preserve">Local hardware store</t>
  </si>
  <si>
    <t xml:space="preserve">Insulate on the OUTSIDE of the structure to preserve internal board width. ~1W of dissipation then holds the interior 30-50C above ambient.</t>
  </si>
  <si>
    <t xml:space="preserve">Isopropanol 99% + brushes</t>
  </si>
  <si>
    <t xml:space="preserve">Cleaning after rework</t>
  </si>
  <si>
    <t xml:space="preserve">Local pharmacy</t>
  </si>
  <si>
    <t xml:space="preserve">M3 nylon standoffs kit</t>
  </si>
  <si>
    <t xml:space="preserve">Standoffs screws washers nuts</t>
  </si>
  <si>
    <t xml:space="preserve">Nylon not steel - lighter and no thermal short to the structure.</t>
  </si>
  <si>
    <t xml:space="preserve">RTD probe (PT1000 class A 2-wire)</t>
  </si>
  <si>
    <t xml:space="preserve">PT1000 probe on PTFE lead</t>
  </si>
  <si>
    <t xml:space="preserve">Class A 2-wire 300mm PTFE lead</t>
  </si>
  <si>
    <t xml:space="preserve">Mount OUTSIDE the insulation. This is the M1 measurement.</t>
  </si>
  <si>
    <t xml:space="preserve">Kapton tape 25mm</t>
  </si>
  <si>
    <t xml:space="preserve">Polyimide tape</t>
  </si>
  <si>
    <t xml:space="preserve">Masking during conformal coating and thermal work.</t>
  </si>
  <si>
    <t xml:space="preserve">AA holder 4-cell</t>
  </si>
  <si>
    <t xml:space="preserve">Sprung 4xAA series holder with solder tabs</t>
  </si>
  <si>
    <t xml:space="preserve">Solder tabs not a clip. Tape or hot-glue the cells for vibration. 4S gives 6.0V nominal 7.2V fresh 4.4V end-of-life.</t>
  </si>
  <si>
    <t xml:space="preserve">Backup cell holder + cell (CR1220 holder)</t>
  </si>
  <si>
    <t xml:space="preserve">Battery input (B2B-XH-A)</t>
  </si>
  <si>
    <t xml:space="preserve">PT1000 connector (B4B-XH-A)</t>
  </si>
  <si>
    <t xml:space="preserve">Geiger connector (B3B-XH-A)</t>
  </si>
  <si>
    <t xml:space="preserve">LOCAL TOTAL →</t>
  </si>
  <si>
    <t xml:space="preserve">⚠  What NOT to buy locally or on AliExpress</t>
  </si>
  <si>
    <t xml:space="preserve">The STM32, the ICM-42688-P IMU, the u-blox GNSS module, the memory ICs and microSD cards. Counterfeit and remarked parts circulate through informal channels, and a counterfeit IMU that half-works is the worst debugging experience available — it will pass a WHO_AM_I check and then give you noise at altitude. Those go through Mouser, DigiKey or LCSC only. Fake microSD capacity is endemic.</t>
  </si>
  <si>
    <t xml:space="preserve">ORDER ONLINE — IMPORT</t>
  </si>
  <si>
    <t xml:space="preserve">Must be imported  ·  budget 15–25% duty + VAT and extra days for clearance  ·  consolidate shipments  ·  sorted by urgency then cost</t>
  </si>
  <si>
    <t xml:space="preserve">Lead time</t>
  </si>
  <si>
    <t xml:space="preserve">Order when</t>
  </si>
  <si>
    <t xml:space="preserve">ST-LINK V3 MINIE</t>
  </si>
  <si>
    <t xml:space="preserve">SWD programmer and debugger</t>
  </si>
  <si>
    <t xml:space="preserve">Mouser / LCSC / AliExpress</t>
  </si>
  <si>
    <t xml:space="preserve">1 - TODAY</t>
  </si>
  <si>
    <t xml:space="preserve">Two so a failed one does not stop you. V3 is faster than V2 and adds a virtual COM port.</t>
  </si>
  <si>
    <t xml:space="preserve">STM32F407VET6 dev board</t>
  </si>
  <si>
    <t xml:space="preserve">"Black board" F407VET6</t>
  </si>
  <si>
    <t xml:space="preserve">AliExpress</t>
  </si>
  <si>
    <t xml:space="preserve">THE single largest schedule lever. Write and debug 90% of the firmware while the PCB is in fabrication. Buy two.</t>
  </si>
  <si>
    <t xml:space="preserve">Logic analyser 8ch 24MHz</t>
  </si>
  <si>
    <t xml:space="preserve">Saleae-compatible clone</t>
  </si>
  <si>
    <t xml:space="preserve">Debugs I2C SPI and UART without an oscilloscope. Fifteen dollars and it will save you days.</t>
  </si>
  <si>
    <t xml:space="preserve">Microcontroller — STM32F407VET6</t>
  </si>
  <si>
    <t xml:space="preserve">Immediate</t>
  </si>
  <si>
    <t xml:space="preserve">Sensor breakout boards</t>
  </si>
  <si>
    <t xml:space="preserve">SHT45 MS5611 ICM-42688 AS7331 TMP117 SAM-M10Q</t>
  </si>
  <si>
    <t xml:space="preserve">AliExpress / SparkFun / Adafruit</t>
  </si>
  <si>
    <t xml:space="preserve">2 - THIS WEEK</t>
  </si>
  <si>
    <t xml:space="preserve">Lets you write and test every driver on the dev board before the PCB exists. Order with the bare parts.</t>
  </si>
  <si>
    <t xml:space="preserve">Telemetry radio — LR900-A</t>
  </si>
  <si>
    <t xml:space="preserve">3-6 wk</t>
  </si>
  <si>
    <t xml:space="preserve">Second unit for the ground station</t>
  </si>
  <si>
    <t xml:space="preserve">Particulate matter sensor — SPS30</t>
  </si>
  <si>
    <t xml:space="preserve">Air quality profile - M2</t>
  </si>
  <si>
    <t xml:space="preserve">2-4 wk</t>
  </si>
  <si>
    <t xml:space="preserve">VALID ONLY BELOW ~5 km. No published low-pressure spec; the fan and the mass-concentration algorithm both assume near-sea-level air density. Power it down above 6 km. This is where the public-health signal is anyway.</t>
  </si>
  <si>
    <t xml:space="preserve">SPS30 particulate sensor</t>
  </si>
  <si>
    <t xml:space="preserve">PM1/2.5/4/10 laser scattering</t>
  </si>
  <si>
    <t xml:space="preserve">Valid below ~5 km only. Power down above 6 km. Largest single load on the board.</t>
  </si>
  <si>
    <t xml:space="preserve">Directional ground antenna</t>
  </si>
  <si>
    <t xml:space="preserve">Parachute + line + swivel</t>
  </si>
  <si>
    <t xml:space="preserve">Sized for ~1 kg payload ~5 m/s descent</t>
  </si>
  <si>
    <t xml:space="preserve">Balloon supplier / build</t>
  </si>
  <si>
    <t xml:space="preserve">Descent rate affects the M2 descent profile and the recovery search radius.</t>
  </si>
  <si>
    <t xml:space="preserve">USB microscope or 10x loupe</t>
  </si>
  <si>
    <t xml:space="preserve">Solder joint inspection before power-up</t>
  </si>
  <si>
    <t xml:space="preserve">Inspecting the LGA-14 IMU joints is otherwise guesswork.</t>
  </si>
  <si>
    <t xml:space="preserve">Delock 12593 (ground unit)</t>
  </si>
  <si>
    <t xml:space="preserve">SX1276 868MHz 30dBm pin header + SMA</t>
  </si>
  <si>
    <t xml:space="preserve">Delock / Reichelt / Digi-Key</t>
  </si>
  <si>
    <t xml:space="preserve">30 dBm variant belongs on the GROUND where power and cooling are free. Airborne side stays at 20 dBm to save battery.</t>
  </si>
  <si>
    <t xml:space="preserve">microSD card — SDSDQAF3-016G-I</t>
  </si>
  <si>
    <t xml:space="preserve">Flight log medium</t>
  </si>
  <si>
    <t xml:space="preserve">1-2 wk</t>
  </si>
  <si>
    <t xml:space="preserve">Industrial grade -40C rated. Consumer cards are NOT specified below 0C. SD cards are a leading cause of lost balloon data - write a raw circular log not FAT and mirror to the W25Q128.</t>
  </si>
  <si>
    <t xml:space="preserve">GNSS receiver + antenna — SAM-M10Q-00B</t>
  </si>
  <si>
    <t xml:space="preserve">Geiger counter module — RadiationD-v1.1 (CAJOE) + SBM-20</t>
  </si>
  <si>
    <t xml:space="preserve">Cosmic radiation dose - M3</t>
  </si>
  <si>
    <t xml:space="preserve">2-5 wk</t>
  </si>
  <si>
    <t xml:space="preserve">BUY IT - do not design a 400V flyback on your first PCB. SBM-20 is Soviet-surplus and common in the CIS. WARNING 400V DC on the module - keep it physically separate.</t>
  </si>
  <si>
    <t xml:space="preserve">Geiger module + SBM-20</t>
  </si>
  <si>
    <t xml:space="preserve">400V HV supply + SBM-20 tube + pulse output</t>
  </si>
  <si>
    <t xml:space="preserve">AliExpress (CONFIRMED orderable)</t>
  </si>
  <si>
    <t xml:space="preserve">SBM-20 tube is 108 mm long x 11 mm dia - mount VERTICALLY in the 3U. 400V DC: keep physically separate, optocoupled only.</t>
  </si>
  <si>
    <t xml:space="preserve">Solder paste + stencil</t>
  </si>
  <si>
    <t xml:space="preserve">Only if hand-assembling fine pitch</t>
  </si>
  <si>
    <t xml:space="preserve">JLCPCB (order with boards)</t>
  </si>
  <si>
    <t xml:space="preserve">Order the stencil with the PCB if you plan any hand fine-pitch work.</t>
  </si>
  <si>
    <t xml:space="preserve">SMA pigtails and adapters</t>
  </si>
  <si>
    <t xml:space="preserve">U.FL-SMA and SMA-SMA 150-300mm</t>
  </si>
  <si>
    <t xml:space="preserve">LoRa module 868/915 MHz — E22-900T22S</t>
  </si>
  <si>
    <t xml:space="preserve">1-3 wk</t>
  </si>
  <si>
    <t xml:space="preserve">Barometric pressure — MS5611-01BA03</t>
  </si>
  <si>
    <t xml:space="preserve">Barometric pressure, redundant — MS5607-02BA03</t>
  </si>
  <si>
    <t xml:space="preserve">UV spectral sensor — AS7331</t>
  </si>
  <si>
    <t xml:space="preserve">Antenna 868 MHz</t>
  </si>
  <si>
    <t xml:space="preserve">868 downlink antenna</t>
  </si>
  <si>
    <t xml:space="preserve">Build or AliExpress</t>
  </si>
  <si>
    <t xml:space="preserve">Dipole needs no ground plane and has predictable nulls (up at the balloon down at the ground) - neither points at your station. Hang it below the payload.</t>
  </si>
  <si>
    <t xml:space="preserve">Half-wave dipole 868 MHz</t>
  </si>
  <si>
    <t xml:space="preserve">2 x 8.2 cm elements + SMA</t>
  </si>
  <si>
    <t xml:space="preserve">Build from coax or AliExpress</t>
  </si>
  <si>
    <t xml:space="preserve">Hangs below the payload. No ground plane needed - the reason to prefer it over a whip.</t>
  </si>
  <si>
    <t xml:space="preserve">FRAM — CY15B102QN-20SXI</t>
  </si>
  <si>
    <t xml:space="preserve">RTD-to-digital converter — MAX31865ATP+</t>
  </si>
  <si>
    <t xml:space="preserve">6-axis IMU — ICM-42688-P</t>
  </si>
  <si>
    <t xml:space="preserve">Temperature + humidity — SHT45-AD1B-R2</t>
  </si>
  <si>
    <t xml:space="preserve">Precision temperature — TMP117AIDRVR</t>
  </si>
  <si>
    <t xml:space="preserve">Buck-boost regulator 5.0V — TPS63020DSJR</t>
  </si>
  <si>
    <t xml:space="preserve">3-axis magnetometer — LIS3MDL</t>
  </si>
  <si>
    <t xml:space="preserve">SPI SRAM — 23LC1024-I/SN</t>
  </si>
  <si>
    <t xml:space="preserve">Current/voltage monitor — INA226AIDGSR</t>
  </si>
  <si>
    <t xml:space="preserve">SPI NOR flash — W25Q128JVSIQ</t>
  </si>
  <si>
    <t xml:space="preserve">2-3 wk</t>
  </si>
  <si>
    <t xml:space="preserve">ESD array — PESD3V3L4UG</t>
  </si>
  <si>
    <t xml:space="preserve">LDO 3.3V 1A — TLV75733PDQNR</t>
  </si>
  <si>
    <t xml:space="preserve">Adjustable LDO — TLV75801PDBVR</t>
  </si>
  <si>
    <t xml:space="preserve">Inductor shielded — 744031001</t>
  </si>
  <si>
    <t xml:space="preserve">Optocoupler — 6N137</t>
  </si>
  <si>
    <t xml:space="preserve">Crystal HSE — ABM8-8.000MHZ-B2-T</t>
  </si>
  <si>
    <t xml:space="preserve">Inductor shielded — per TPS63020 datasheet</t>
  </si>
  <si>
    <t xml:space="preserve">USB-C receptacle — TYPE-C-31-M-12</t>
  </si>
  <si>
    <t xml:space="preserve">Crystal LSE — ABS07-32.768KHZ-T</t>
  </si>
  <si>
    <t xml:space="preserve">P-channel MOSFET — DMG3415U-7</t>
  </si>
  <si>
    <t xml:space="preserve">Fuse fast-blow — 0451001.MRL</t>
  </si>
  <si>
    <t xml:space="preserve">Radio connector — SM04B-GHS-TB</t>
  </si>
  <si>
    <t xml:space="preserve">SWD debug header — 2x5 1.27mm SMD header</t>
  </si>
  <si>
    <t xml:space="preserve">USB ESD protection — USBLC6-2SC6</t>
  </si>
  <si>
    <t xml:space="preserve">TVS diode — SMAJ13A</t>
  </si>
  <si>
    <t xml:space="preserve">NTC thermistor — NCP18XH103F03RB</t>
  </si>
  <si>
    <t xml:space="preserve">Radio supply ferrite — BLM18PG601SN1D</t>
  </si>
  <si>
    <t xml:space="preserve">Ferrite bead 600R@100MHz — BLM18PG601SN1D</t>
  </si>
  <si>
    <t xml:space="preserve">Soldering station with hot air</t>
  </si>
  <si>
    <t xml:space="preserve">Rework and hand assembly</t>
  </si>
  <si>
    <t xml:space="preserve">Domestic chest freezer</t>
  </si>
  <si>
    <t xml:space="preserve">-18 to -30C cold soak</t>
  </si>
  <si>
    <t xml:space="preserve">Borrow / existing</t>
  </si>
  <si>
    <t xml:space="preserve">First thermal test. Good enough to find most cold failures.</t>
  </si>
  <si>
    <t xml:space="preserve">microSD industrial 16GB</t>
  </si>
  <si>
    <t xml:space="preserve">-40..+85C industrial grade</t>
  </si>
  <si>
    <t xml:space="preserve">3 - AFTER LAYOUT</t>
  </si>
  <si>
    <t xml:space="preserve">Consumer cards are NOT specified below 0C. Two so one stays as a flight spare.</t>
  </si>
  <si>
    <t xml:space="preserve">IMPORT TOTAL (before duty) →</t>
  </si>
  <si>
    <t xml:space="preserve">Customs and consolidation</t>
  </si>
  <si>
    <t xml:space="preserve">Expect Uzbek import duty and VAT on declared value — budget roughly 15–25% on top of goods plus shipping, and allow extra calendar days for clearance. Three shipments of $300 cost far more in fees and delay than one of $900, so consolidate. This is a real schedule item, not an afterthought. If your university or a sponsor can act as importer, clearance is usually faster and duty treatment may differ for educational equipment — ask before you order.</t>
  </si>
  <si>
    <t xml:space="preserve">TOOLS &amp; TEST EQUIPMENT</t>
  </si>
  <si>
    <t xml:space="preserve">What you already own, and what to buy before the boards arrive</t>
  </si>
  <si>
    <t xml:space="preserve">Priority</t>
  </si>
  <si>
    <t xml:space="preserve">Status</t>
  </si>
  <si>
    <t xml:space="preserve">OWNED</t>
  </si>
  <si>
    <t xml:space="preserve">Confirmed available. This is what makes the hand-solder list workable - LCC and castellated modules are comfortable with hot air.</t>
  </si>
  <si>
    <t xml:space="preserve">BUY FIRST</t>
  </si>
  <si>
    <t xml:space="preserve">NEEDED</t>
  </si>
  <si>
    <t xml:space="preserve">High</t>
  </si>
  <si>
    <t xml:space="preserve">Medium</t>
  </si>
  <si>
    <t xml:space="preserve">ALL ITEMS →</t>
  </si>
  <si>
    <t xml:space="preserve">BUY FIRST subtotal →</t>
  </si>
  <si>
    <t xml:space="preserve">Needed BEFORE the boards arrive, not after. The bench power supply is the single priority purchase.</t>
  </si>
  <si>
    <t xml:space="preserve">High priority subtotal →</t>
  </si>
  <si>
    <t xml:space="preserve">Buy alongside the parts order.</t>
  </si>
  <si>
    <t xml:space="preserve">Medium / optional subtotal →</t>
  </si>
  <si>
    <t xml:space="preserve">Oscilloscope and vacuum chamber live here. Useful, not blocking.</t>
  </si>
</sst>
</file>

<file path=xl/styles.xml><?xml version="1.0" encoding="utf-8"?>
<styleSheet xmlns="http://schemas.openxmlformats.org/spreadsheetml/2006/main">
  <numFmts count="5">
    <numFmt numFmtId="164" formatCode="General"/>
    <numFmt numFmtId="165" formatCode="\$#,##0.00"/>
    <numFmt numFmtId="166" formatCode="0"/>
    <numFmt numFmtId="167" formatCode="\$#,##0"/>
    <numFmt numFmtId="168" formatCode="\$#,##0.00"/>
  </numFmts>
  <fonts count="22">
    <font>
      <sz val="11"/>
      <color theme="1"/>
      <name val="Calibri"/>
      <family val="2"/>
      <charset val="1"/>
    </font>
    <font>
      <sz val="10"/>
      <name val="Arial"/>
      <family val="0"/>
    </font>
    <font>
      <sz val="10"/>
      <name val="Arial"/>
      <family val="0"/>
    </font>
    <font>
      <sz val="10"/>
      <name val="Arial"/>
      <family val="0"/>
    </font>
    <font>
      <b val="true"/>
      <sz val="20"/>
      <color rgb="FFFFFFFF"/>
      <name val="Arial"/>
      <family val="0"/>
      <charset val="1"/>
    </font>
    <font>
      <i val="true"/>
      <sz val="9"/>
      <color rgb="FFFFFFFF"/>
      <name val="Arial"/>
      <family val="0"/>
      <charset val="1"/>
    </font>
    <font>
      <b val="true"/>
      <sz val="12"/>
      <color rgb="FF1F3864"/>
      <name val="Arial"/>
      <family val="0"/>
      <charset val="1"/>
    </font>
    <font>
      <sz val="10"/>
      <name val="Arial"/>
      <family val="0"/>
      <charset val="1"/>
    </font>
    <font>
      <b val="true"/>
      <sz val="11"/>
      <color rgb="FF1F3864"/>
      <name val="Arial"/>
      <family val="0"/>
      <charset val="1"/>
    </font>
    <font>
      <sz val="9"/>
      <color rgb="FF595959"/>
      <name val="Arial"/>
      <family val="0"/>
      <charset val="1"/>
    </font>
    <font>
      <b val="true"/>
      <sz val="10"/>
      <name val="Arial"/>
      <family val="0"/>
      <charset val="1"/>
    </font>
    <font>
      <b val="true"/>
      <sz val="11"/>
      <color rgb="FF000000"/>
      <name val="Arial"/>
      <family val="0"/>
      <charset val="1"/>
    </font>
    <font>
      <b val="true"/>
      <sz val="13"/>
      <color rgb="FFFFFFFF"/>
      <name val="Arial"/>
      <family val="0"/>
      <charset val="1"/>
    </font>
    <font>
      <b val="true"/>
      <sz val="14"/>
      <color rgb="FFFFFFFF"/>
      <name val="Arial"/>
      <family val="0"/>
      <charset val="1"/>
    </font>
    <font>
      <b val="true"/>
      <i val="true"/>
      <sz val="9"/>
      <color rgb="FF9C0006"/>
      <name val="Arial"/>
      <family val="0"/>
      <charset val="1"/>
    </font>
    <font>
      <sz val="9"/>
      <name val="Arial"/>
      <family val="0"/>
      <charset val="1"/>
    </font>
    <font>
      <sz val="9"/>
      <color rgb="FF404040"/>
      <name val="Arial"/>
      <family val="0"/>
      <charset val="1"/>
    </font>
    <font>
      <b val="true"/>
      <sz val="16"/>
      <color rgb="FFFFFFFF"/>
      <name val="Arial"/>
      <family val="0"/>
      <charset val="1"/>
    </font>
    <font>
      <b val="true"/>
      <sz val="10"/>
      <color rgb="FFFFFFFF"/>
      <name val="Arial"/>
      <family val="0"/>
      <charset val="1"/>
    </font>
    <font>
      <b val="true"/>
      <sz val="9"/>
      <name val="Arial"/>
      <family val="0"/>
      <charset val="1"/>
    </font>
    <font>
      <b val="true"/>
      <sz val="11"/>
      <color rgb="FFFFFFFF"/>
      <name val="Arial"/>
      <family val="0"/>
      <charset val="1"/>
    </font>
    <font>
      <b val="true"/>
      <sz val="11"/>
      <color rgb="FF9C0006"/>
      <name val="Arial"/>
      <family val="0"/>
      <charset val="1"/>
    </font>
  </fonts>
  <fills count="9">
    <fill>
      <patternFill patternType="none"/>
    </fill>
    <fill>
      <patternFill patternType="gray125"/>
    </fill>
    <fill>
      <patternFill patternType="solid">
        <fgColor rgb="FF1F3864"/>
        <bgColor rgb="FF2E4B7C"/>
      </patternFill>
    </fill>
    <fill>
      <patternFill patternType="solid">
        <fgColor rgb="FF2E4B7C"/>
        <bgColor rgb="FF1F3864"/>
      </patternFill>
    </fill>
    <fill>
      <patternFill patternType="solid">
        <fgColor rgb="FFFFF2CC"/>
        <bgColor rgb="FFE2EFDA"/>
      </patternFill>
    </fill>
    <fill>
      <patternFill patternType="solid">
        <fgColor rgb="FFD9E2F3"/>
        <bgColor rgb="FFE2EFDA"/>
      </patternFill>
    </fill>
    <fill>
      <patternFill patternType="solid">
        <fgColor rgb="FFE2EFDA"/>
        <bgColor rgb="FFD9E2F3"/>
      </patternFill>
    </fill>
    <fill>
      <patternFill patternType="solid">
        <fgColor rgb="FFF8D7DA"/>
        <bgColor rgb="FFD9E2F3"/>
      </patternFill>
    </fill>
    <fill>
      <patternFill patternType="solid">
        <fgColor rgb="FFF2F5FB"/>
        <bgColor rgb="FFFFFFFF"/>
      </patternFill>
    </fill>
  </fills>
  <borders count="4">
    <border diagonalUp="false" diagonalDown="false">
      <left/>
      <right/>
      <top/>
      <bottom/>
      <diagonal/>
    </border>
    <border diagonalUp="false" diagonalDown="false">
      <left/>
      <right/>
      <top/>
      <bottom style="medium">
        <color rgb="FF1F3864"/>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4" fontId="9" fillId="0" borderId="2" xfId="0" applyFont="true" applyBorder="true" applyAlignment="true" applyProtection="false">
      <alignment horizontal="general" vertical="center" textRotation="0" wrapText="true" indent="0" shrinkToFit="false"/>
      <protection locked="true" hidden="false"/>
    </xf>
    <xf numFmtId="164" fontId="7" fillId="4" borderId="2" xfId="0" applyFont="true" applyBorder="true" applyAlignment="true" applyProtection="false">
      <alignment horizontal="general" vertical="bottom" textRotation="0" wrapText="false" indent="0" shrinkToFit="false"/>
      <protection locked="true" hidden="false"/>
    </xf>
    <xf numFmtId="165" fontId="8" fillId="4" borderId="2" xfId="0" applyFont="true" applyBorder="true" applyAlignment="true" applyProtection="false">
      <alignment horizontal="right" vertical="bottom" textRotation="0" wrapText="false" indent="0" shrinkToFit="false"/>
      <protection locked="true" hidden="false"/>
    </xf>
    <xf numFmtId="164" fontId="9" fillId="4" borderId="2" xfId="0" applyFont="true" applyBorder="true" applyAlignment="true" applyProtection="false">
      <alignment horizontal="general" vertical="center" textRotation="0" wrapText="true" indent="0" shrinkToFit="false"/>
      <protection locked="true" hidden="false"/>
    </xf>
    <xf numFmtId="164" fontId="10" fillId="5" borderId="2" xfId="0" applyFont="true" applyBorder="true" applyAlignment="true" applyProtection="false">
      <alignment horizontal="general" vertical="bottom" textRotation="0" wrapText="false" indent="0" shrinkToFit="false"/>
      <protection locked="true" hidden="false"/>
    </xf>
    <xf numFmtId="165" fontId="11" fillId="5" borderId="2" xfId="0" applyFont="true" applyBorder="true" applyAlignment="true" applyProtection="false">
      <alignment horizontal="right" vertical="bottom" textRotation="0" wrapText="false" indent="0" shrinkToFit="false"/>
      <protection locked="true" hidden="false"/>
    </xf>
    <xf numFmtId="164" fontId="9" fillId="5" borderId="2" xfId="0" applyFont="true" applyBorder="true" applyAlignment="true" applyProtection="false">
      <alignment horizontal="general" vertical="center" textRotation="0" wrapText="true" indent="0" shrinkToFit="false"/>
      <protection locked="true" hidden="false"/>
    </xf>
    <xf numFmtId="166" fontId="8" fillId="4" borderId="2" xfId="0" applyFont="true" applyBorder="true" applyAlignment="true" applyProtection="false">
      <alignment horizontal="right" vertical="bottom" textRotation="0" wrapText="false" indent="0" shrinkToFit="false"/>
      <protection locked="true" hidden="false"/>
    </xf>
    <xf numFmtId="164" fontId="12" fillId="2" borderId="2" xfId="0" applyFont="true" applyBorder="true" applyAlignment="true" applyProtection="false">
      <alignment horizontal="general" vertical="center" textRotation="0" wrapText="false" indent="1" shrinkToFit="false"/>
      <protection locked="true" hidden="false"/>
    </xf>
    <xf numFmtId="167" fontId="13" fillId="2" borderId="2" xfId="0" applyFont="true" applyBorder="true" applyAlignment="true" applyProtection="false">
      <alignment horizontal="right" vertical="bottom" textRotation="0" wrapText="false" indent="0" shrinkToFit="false"/>
      <protection locked="true" hidden="false"/>
    </xf>
    <xf numFmtId="164" fontId="12" fillId="2" borderId="2" xfId="0" applyFont="true" applyBorder="true" applyAlignment="true" applyProtection="false">
      <alignment horizontal="general" vertical="bottom" textRotation="0" wrapText="false" indent="0" shrinkToFit="false"/>
      <protection locked="true" hidden="false"/>
    </xf>
    <xf numFmtId="164" fontId="12" fillId="2" borderId="2" xfId="0" applyFont="true" applyBorder="true" applyAlignment="true" applyProtection="false">
      <alignment horizontal="general" vertical="center" textRotation="0" wrapText="true" indent="0" shrinkToFit="false"/>
      <protection locked="true" hidden="false"/>
    </xf>
    <xf numFmtId="164" fontId="7" fillId="6" borderId="2" xfId="0" applyFont="true" applyBorder="true" applyAlignment="true" applyProtection="false">
      <alignment horizontal="general" vertical="bottom" textRotation="0" wrapText="false" indent="0" shrinkToFit="false"/>
      <protection locked="true" hidden="false"/>
    </xf>
    <xf numFmtId="165" fontId="8" fillId="6" borderId="2" xfId="0" applyFont="true" applyBorder="true" applyAlignment="true" applyProtection="false">
      <alignment horizontal="right" vertical="bottom" textRotation="0" wrapText="false" indent="0" shrinkToFit="false"/>
      <protection locked="true" hidden="false"/>
    </xf>
    <xf numFmtId="164" fontId="9" fillId="6" borderId="2" xfId="0" applyFont="true" applyBorder="true" applyAlignment="true" applyProtection="false">
      <alignment horizontal="general" vertical="center" textRotation="0" wrapText="true" indent="0" shrinkToFit="false"/>
      <protection locked="true" hidden="false"/>
    </xf>
    <xf numFmtId="164" fontId="7" fillId="7" borderId="2" xfId="0" applyFont="true" applyBorder="true" applyAlignment="true" applyProtection="false">
      <alignment horizontal="general" vertical="bottom" textRotation="0" wrapText="false" indent="0" shrinkToFit="false"/>
      <protection locked="true" hidden="false"/>
    </xf>
    <xf numFmtId="165" fontId="8" fillId="7" borderId="2" xfId="0" applyFont="true" applyBorder="true" applyAlignment="true" applyProtection="false">
      <alignment horizontal="right" vertical="bottom" textRotation="0" wrapText="false" indent="0" shrinkToFit="false"/>
      <protection locked="true" hidden="false"/>
    </xf>
    <xf numFmtId="164" fontId="9" fillId="7" borderId="2" xfId="0" applyFont="true" applyBorder="true" applyAlignment="true" applyProtection="false">
      <alignment horizontal="general" vertical="center" textRotation="0" wrapText="true" indent="0" shrinkToFit="false"/>
      <protection locked="true" hidden="false"/>
    </xf>
    <xf numFmtId="164" fontId="7" fillId="7" borderId="3" xfId="0" applyFont="true" applyBorder="true" applyAlignment="true" applyProtection="false">
      <alignment horizontal="general" vertical="center" textRotation="0" wrapText="false" indent="1" shrinkToFit="false"/>
      <protection locked="true" hidden="false"/>
    </xf>
    <xf numFmtId="164" fontId="14" fillId="7" borderId="3" xfId="0" applyFont="true" applyBorder="true" applyAlignment="true" applyProtection="false">
      <alignment horizontal="general" vertical="center" textRotation="0" wrapText="false" indent="1" shrinkToFit="false"/>
      <protection locked="true" hidden="false"/>
    </xf>
    <xf numFmtId="164" fontId="15" fillId="4" borderId="3" xfId="0" applyFont="true" applyBorder="true" applyAlignment="true" applyProtection="false">
      <alignment horizontal="general" vertical="top" textRotation="0" wrapText="true" indent="0" shrinkToFit="false"/>
      <protection locked="true" hidden="false"/>
    </xf>
    <xf numFmtId="164" fontId="16" fillId="0" borderId="0" xfId="0" applyFont="true" applyBorder="true" applyAlignment="true" applyProtection="false">
      <alignment horizontal="general" vertical="center" textRotation="0" wrapText="false" indent="1" shrinkToFit="false"/>
      <protection locked="true" hidden="false"/>
    </xf>
    <xf numFmtId="164" fontId="17" fillId="2" borderId="0" xfId="0" applyFont="true" applyBorder="true" applyAlignment="true" applyProtection="false">
      <alignment horizontal="left" vertical="center" textRotation="0" wrapText="false" indent="1" shrinkToFit="false"/>
      <protection locked="true" hidden="false"/>
    </xf>
    <xf numFmtId="164" fontId="18" fillId="3"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false">
      <alignment horizontal="center" vertical="top" textRotation="0" wrapText="false" indent="0" shrinkToFit="false"/>
      <protection locked="true" hidden="false"/>
    </xf>
    <xf numFmtId="164" fontId="15" fillId="0" borderId="2" xfId="0" applyFont="true" applyBorder="true" applyAlignment="true" applyProtection="false">
      <alignment horizontal="left" vertical="top" textRotation="0" wrapText="false" indent="0" shrinkToFit="false"/>
      <protection locked="true" hidden="false"/>
    </xf>
    <xf numFmtId="164" fontId="15" fillId="0" borderId="2" xfId="0" applyFont="true" applyBorder="true" applyAlignment="true" applyProtection="false">
      <alignment horizontal="left" vertical="top" textRotation="0" wrapText="true" indent="0" shrinkToFit="false"/>
      <protection locked="true" hidden="false"/>
    </xf>
    <xf numFmtId="165" fontId="15" fillId="0" borderId="2" xfId="0" applyFont="true" applyBorder="true" applyAlignment="true" applyProtection="false">
      <alignment horizontal="right" vertical="top" textRotation="0" wrapText="false" indent="0" shrinkToFit="false"/>
      <protection locked="true" hidden="false"/>
    </xf>
    <xf numFmtId="164" fontId="19" fillId="7" borderId="2" xfId="0" applyFont="true" applyBorder="true" applyAlignment="true" applyProtection="false">
      <alignment horizontal="center" vertical="top" textRotation="0" wrapText="false" indent="0" shrinkToFit="false"/>
      <protection locked="true" hidden="false"/>
    </xf>
    <xf numFmtId="164" fontId="15" fillId="8" borderId="2" xfId="0" applyFont="true" applyBorder="true" applyAlignment="true" applyProtection="false">
      <alignment horizontal="center" vertical="top" textRotation="0" wrapText="false" indent="0" shrinkToFit="false"/>
      <protection locked="true" hidden="false"/>
    </xf>
    <xf numFmtId="164" fontId="15" fillId="8" borderId="2" xfId="0" applyFont="true" applyBorder="true" applyAlignment="true" applyProtection="false">
      <alignment horizontal="left" vertical="top" textRotation="0" wrapText="false" indent="0" shrinkToFit="false"/>
      <protection locked="true" hidden="false"/>
    </xf>
    <xf numFmtId="164" fontId="15" fillId="8" borderId="2" xfId="0" applyFont="true" applyBorder="true" applyAlignment="true" applyProtection="false">
      <alignment horizontal="left" vertical="top" textRotation="0" wrapText="true" indent="0" shrinkToFit="false"/>
      <protection locked="true" hidden="false"/>
    </xf>
    <xf numFmtId="165" fontId="15" fillId="8" borderId="2" xfId="0" applyFont="true" applyBorder="true" applyAlignment="true" applyProtection="false">
      <alignment horizontal="right" vertical="top" textRotation="0" wrapText="false" indent="0" shrinkToFit="false"/>
      <protection locked="true" hidden="false"/>
    </xf>
    <xf numFmtId="164" fontId="19" fillId="4" borderId="2" xfId="0" applyFont="true" applyBorder="true" applyAlignment="true" applyProtection="false">
      <alignment horizontal="center" vertical="top" textRotation="0" wrapText="false" indent="0" shrinkToFit="false"/>
      <protection locked="true" hidden="false"/>
    </xf>
    <xf numFmtId="164" fontId="19" fillId="6" borderId="2" xfId="0" applyFont="true" applyBorder="true" applyAlignment="true" applyProtection="false">
      <alignment horizontal="center" vertical="top" textRotation="0" wrapText="false" indent="0" shrinkToFit="false"/>
      <protection locked="true" hidden="false"/>
    </xf>
    <xf numFmtId="164" fontId="18" fillId="2" borderId="2" xfId="0" applyFont="true" applyBorder="true" applyAlignment="true" applyProtection="false">
      <alignment horizontal="general" vertical="bottom" textRotation="0" wrapText="false" indent="0" shrinkToFit="false"/>
      <protection locked="true" hidden="false"/>
    </xf>
    <xf numFmtId="164" fontId="18" fillId="2" borderId="2" xfId="0" applyFont="true" applyBorder="true" applyAlignment="true" applyProtection="false">
      <alignment horizontal="right" vertical="center" textRotation="0" wrapText="false" indent="1" shrinkToFit="false"/>
      <protection locked="true" hidden="false"/>
    </xf>
    <xf numFmtId="165" fontId="20" fillId="2" borderId="2" xfId="0" applyFont="true" applyBorder="true" applyAlignment="true" applyProtection="false">
      <alignment horizontal="right" vertical="center" textRotation="0" wrapText="false" indent="0" shrinkToFit="false"/>
      <protection locked="true" hidden="false"/>
    </xf>
    <xf numFmtId="164" fontId="19" fillId="8" borderId="2" xfId="0" applyFont="true" applyBorder="true" applyAlignment="true" applyProtection="false">
      <alignment horizontal="left" vertical="top" textRotation="0" wrapText="false" indent="0" shrinkToFit="false"/>
      <protection locked="true" hidden="false"/>
    </xf>
    <xf numFmtId="164" fontId="19" fillId="8" borderId="2" xfId="0" applyFont="true" applyBorder="true" applyAlignment="true" applyProtection="false">
      <alignment horizontal="left" vertical="top" textRotation="0" wrapText="true" indent="0" shrinkToFit="false"/>
      <protection locked="true" hidden="false"/>
    </xf>
    <xf numFmtId="164" fontId="19" fillId="8" borderId="2" xfId="0" applyFont="true" applyBorder="true" applyAlignment="true" applyProtection="false">
      <alignment horizontal="center" vertical="top" textRotation="0" wrapText="false" indent="0" shrinkToFit="false"/>
      <protection locked="true" hidden="false"/>
    </xf>
    <xf numFmtId="165" fontId="19" fillId="8" borderId="2" xfId="0" applyFont="true" applyBorder="true" applyAlignment="true" applyProtection="false">
      <alignment horizontal="right" vertical="top" textRotation="0" wrapText="fals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15" fillId="4"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true" applyAlignment="true" applyProtection="false">
      <alignment horizontal="general" vertical="bottom" textRotation="0" wrapText="false" indent="0" shrinkToFit="false"/>
      <protection locked="true" hidden="false"/>
    </xf>
    <xf numFmtId="164" fontId="15" fillId="7" borderId="0" xfId="0" applyFont="true" applyBorder="true" applyAlignment="true" applyProtection="false">
      <alignment horizontal="general" vertical="top" textRotation="0" wrapText="true" indent="0" shrinkToFit="false"/>
      <protection locked="true" hidden="false"/>
    </xf>
    <xf numFmtId="164" fontId="18" fillId="2" borderId="2" xfId="0" applyFont="true" applyBorder="true" applyAlignment="true" applyProtection="false">
      <alignment horizontal="right" vertical="center" textRotation="0" wrapText="false" indent="0" shrinkToFit="false"/>
      <protection locked="true" hidden="false"/>
    </xf>
    <xf numFmtId="168" fontId="18" fillId="2" borderId="2" xfId="0" applyFont="true" applyBorder="true" applyAlignment="true" applyProtection="false">
      <alignment horizontal="right" vertical="center" textRotation="0" wrapText="false" indent="0" shrinkToFit="false"/>
      <protection locked="true" hidden="false"/>
    </xf>
    <xf numFmtId="164" fontId="10" fillId="7" borderId="2" xfId="0" applyFont="true" applyBorder="true" applyAlignment="false" applyProtection="false">
      <alignment horizontal="general" vertical="bottom" textRotation="0" wrapText="false" indent="0" shrinkToFit="false"/>
      <protection locked="true" hidden="false"/>
    </xf>
    <xf numFmtId="164" fontId="10" fillId="7" borderId="2" xfId="0" applyFont="true" applyBorder="true" applyAlignment="true" applyProtection="false">
      <alignment horizontal="right" vertical="center" textRotation="0" wrapText="false" indent="0" shrinkToFit="false"/>
      <protection locked="true" hidden="false"/>
    </xf>
    <xf numFmtId="168" fontId="10" fillId="7" borderId="2" xfId="0" applyFont="true" applyBorder="true" applyAlignment="true" applyProtection="false">
      <alignment horizontal="right" vertical="center" textRotation="0" wrapText="false" indent="0" shrinkToFit="false"/>
      <protection locked="true" hidden="false"/>
    </xf>
    <xf numFmtId="164" fontId="15" fillId="7" borderId="2" xfId="0" applyFont="true" applyBorder="true" applyAlignment="true" applyProtection="false">
      <alignment horizontal="general" vertical="center" textRotation="0" wrapText="true" indent="0" shrinkToFit="false"/>
      <protection locked="true" hidden="false"/>
    </xf>
    <xf numFmtId="164" fontId="10" fillId="4" borderId="2" xfId="0" applyFont="true" applyBorder="true" applyAlignment="false" applyProtection="false">
      <alignment horizontal="general" vertical="bottom" textRotation="0" wrapText="false" indent="0" shrinkToFit="false"/>
      <protection locked="true" hidden="false"/>
    </xf>
    <xf numFmtId="164" fontId="10" fillId="4" borderId="2" xfId="0" applyFont="true" applyBorder="true" applyAlignment="true" applyProtection="false">
      <alignment horizontal="right" vertical="center" textRotation="0" wrapText="false" indent="0" shrinkToFit="false"/>
      <protection locked="true" hidden="false"/>
    </xf>
    <xf numFmtId="168" fontId="10" fillId="4" borderId="2" xfId="0" applyFont="true" applyBorder="true" applyAlignment="true" applyProtection="false">
      <alignment horizontal="right" vertical="center" textRotation="0" wrapText="false" indent="0" shrinkToFit="false"/>
      <protection locked="true" hidden="false"/>
    </xf>
    <xf numFmtId="164" fontId="15" fillId="4" borderId="2" xfId="0" applyFont="true" applyBorder="true" applyAlignment="true" applyProtection="false">
      <alignment horizontal="general" vertical="center" textRotation="0" wrapText="true" indent="0" shrinkToFit="false"/>
      <protection locked="true" hidden="false"/>
    </xf>
    <xf numFmtId="164" fontId="10" fillId="6" borderId="2" xfId="0" applyFont="true" applyBorder="true" applyAlignment="false" applyProtection="false">
      <alignment horizontal="general" vertical="bottom" textRotation="0" wrapText="false" indent="0" shrinkToFit="false"/>
      <protection locked="true" hidden="false"/>
    </xf>
    <xf numFmtId="164" fontId="10" fillId="6" borderId="2" xfId="0" applyFont="true" applyBorder="true" applyAlignment="true" applyProtection="false">
      <alignment horizontal="right" vertical="center" textRotation="0" wrapText="false" indent="0" shrinkToFit="false"/>
      <protection locked="true" hidden="false"/>
    </xf>
    <xf numFmtId="168" fontId="10" fillId="6" borderId="2" xfId="0" applyFont="true" applyBorder="true" applyAlignment="true" applyProtection="false">
      <alignment horizontal="right" vertical="center" textRotation="0" wrapText="false" indent="0" shrinkToFit="false"/>
      <protection locked="true" hidden="false"/>
    </xf>
    <xf numFmtId="164" fontId="15" fillId="6" borderId="2"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2E4B7C"/>
          <bgColor rgb="FF000000"/>
        </patternFill>
      </fill>
    </dxf>
    <dxf>
      <fill>
        <patternFill patternType="solid">
          <fgColor rgb="FFF2F5FB"/>
          <bgColor rgb="FF000000"/>
        </patternFill>
      </fill>
    </dxf>
    <dxf>
      <fill>
        <patternFill patternType="solid">
          <bgColor rgb="FF000000"/>
        </patternFill>
      </fill>
    </dxf>
    <dxf>
      <fill>
        <patternFill patternType="solid">
          <fgColor rgb="FFFFFFFF"/>
          <bgColor rgb="FF000000"/>
        </patternFill>
      </fill>
    </dxf>
    <dxf>
      <fill>
        <patternFill patternType="solid">
          <fgColor rgb="FFE2EFDA"/>
          <bgColor rgb="FF000000"/>
        </patternFill>
      </fill>
    </dxf>
    <dxf>
      <fill>
        <patternFill patternType="solid">
          <fgColor rgb="FFF8D7DA"/>
          <bgColor rgb="FF000000"/>
        </patternFill>
      </fill>
    </dxf>
    <dxf>
      <fill>
        <patternFill patternType="solid">
          <fgColor rgb="FFFFF2CC"/>
          <bgColor rgb="FF000000"/>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F2F5FB"/>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8D7DA"/>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2E4B7C"/>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40"/>
    <col collapsed="false" customWidth="true" hidden="false" outlineLevel="0" max="3" min="3" style="1" width="18"/>
    <col collapsed="false" customWidth="true" hidden="false" outlineLevel="0" max="4" min="4" style="1" width="14"/>
    <col collapsed="false" customWidth="true" hidden="false" outlineLevel="0" max="5" min="5" style="1" width="62"/>
  </cols>
  <sheetData>
    <row r="1" customFormat="false" ht="42" hidden="false" customHeight="true" outlineLevel="0" collapsed="false">
      <c r="A1" s="2" t="s">
        <v>0</v>
      </c>
      <c r="B1" s="2"/>
      <c r="C1" s="2"/>
      <c r="D1" s="2"/>
      <c r="E1" s="2"/>
    </row>
    <row r="2" customFormat="false" ht="19.5" hidden="false" customHeight="true" outlineLevel="0" collapsed="false">
      <c r="A2" s="3" t="s">
        <v>1</v>
      </c>
      <c r="B2" s="3"/>
      <c r="C2" s="3"/>
      <c r="D2" s="3"/>
      <c r="E2" s="3"/>
    </row>
    <row r="4" customFormat="false" ht="24" hidden="false" customHeight="true" outlineLevel="0" collapsed="false">
      <c r="B4" s="4" t="s">
        <v>2</v>
      </c>
      <c r="C4" s="4"/>
      <c r="D4" s="4"/>
      <c r="E4" s="4"/>
    </row>
    <row r="5" customFormat="false" ht="25.5" hidden="false" customHeight="true" outlineLevel="0" collapsed="false">
      <c r="B5" s="5" t="s">
        <v>3</v>
      </c>
      <c r="C5" s="6" t="n">
        <f aca="false">'PCB Components'!H77</f>
        <v>214.01</v>
      </c>
      <c r="E5" s="7" t="s">
        <v>4</v>
      </c>
    </row>
    <row r="6" customFormat="false" ht="25.5" hidden="false" customHeight="true" outlineLevel="0" collapsed="false">
      <c r="B6" s="8" t="s">
        <v>5</v>
      </c>
      <c r="C6" s="9" t="n">
        <f aca="false">43</f>
        <v>43</v>
      </c>
      <c r="E6" s="10" t="s">
        <v>6</v>
      </c>
    </row>
    <row r="7" customFormat="false" ht="25.5" hidden="false" customHeight="true" outlineLevel="0" collapsed="false">
      <c r="B7" s="11" t="s">
        <v>7</v>
      </c>
      <c r="C7" s="12" t="n">
        <f aca="false">C5+C6</f>
        <v>257.01</v>
      </c>
      <c r="E7" s="13"/>
    </row>
    <row r="8" customFormat="false" ht="25.5" hidden="false" customHeight="true" outlineLevel="0" collapsed="false">
      <c r="B8" s="8" t="s">
        <v>8</v>
      </c>
      <c r="C8" s="14" t="n">
        <f aca="false">5</f>
        <v>5</v>
      </c>
      <c r="E8" s="10" t="s">
        <v>9</v>
      </c>
    </row>
    <row r="9" customFormat="false" ht="25.5" hidden="false" customHeight="true" outlineLevel="0" collapsed="false">
      <c r="B9" s="5" t="s">
        <v>10</v>
      </c>
      <c r="C9" s="6" t="n">
        <f aca="false">C7*C8</f>
        <v>1285.05</v>
      </c>
      <c r="E9" s="7"/>
    </row>
    <row r="11" customFormat="false" ht="24" hidden="false" customHeight="true" outlineLevel="0" collapsed="false">
      <c r="B11" s="4" t="s">
        <v>11</v>
      </c>
      <c r="C11" s="4"/>
      <c r="D11" s="4"/>
      <c r="E11" s="4"/>
    </row>
    <row r="12" customFormat="false" ht="25.5" hidden="false" customHeight="true" outlineLevel="0" collapsed="false">
      <c r="B12" s="5" t="s">
        <v>12</v>
      </c>
      <c r="C12" s="6" t="n">
        <f aca="false">'Ground Station'!E15</f>
        <v>277</v>
      </c>
      <c r="E12" s="7" t="s">
        <v>13</v>
      </c>
    </row>
    <row r="13" customFormat="false" ht="25.5" hidden="false" customHeight="true" outlineLevel="0" collapsed="false">
      <c r="B13" s="5" t="s">
        <v>14</v>
      </c>
      <c r="C13" s="6" t="n">
        <f aca="false">'Tools &amp; Test'!E23</f>
        <v>224</v>
      </c>
      <c r="E13" s="7" t="s">
        <v>15</v>
      </c>
    </row>
    <row r="14" customFormat="false" ht="25.5" hidden="false" customHeight="true" outlineLevel="0" collapsed="false">
      <c r="B14" s="8" t="s">
        <v>16</v>
      </c>
      <c r="C14" s="9" t="n">
        <f aca="false">150</f>
        <v>150</v>
      </c>
      <c r="E14" s="10" t="s">
        <v>17</v>
      </c>
    </row>
    <row r="15" customFormat="false" ht="25.5" hidden="false" customHeight="true" outlineLevel="0" collapsed="false">
      <c r="B15" s="8" t="s">
        <v>18</v>
      </c>
      <c r="C15" s="9" t="n">
        <f aca="false">250</f>
        <v>250</v>
      </c>
      <c r="E15" s="10" t="s">
        <v>19</v>
      </c>
    </row>
    <row r="17" customFormat="false" ht="24" hidden="false" customHeight="true" outlineLevel="0" collapsed="false">
      <c r="B17" s="4" t="s">
        <v>20</v>
      </c>
      <c r="C17" s="4"/>
      <c r="D17" s="4"/>
      <c r="E17" s="4"/>
    </row>
    <row r="18" customFormat="false" ht="33.75" hidden="false" customHeight="true" outlineLevel="0" collapsed="false">
      <c r="B18" s="15" t="s">
        <v>21</v>
      </c>
      <c r="C18" s="16" t="n">
        <f aca="false">C9+C12+C13+C14+C15</f>
        <v>2186.05</v>
      </c>
      <c r="D18" s="17"/>
      <c r="E18" s="18" t="s">
        <v>22</v>
      </c>
    </row>
    <row r="20" customFormat="false" ht="24" hidden="false" customHeight="true" outlineLevel="0" collapsed="false">
      <c r="B20" s="4" t="s">
        <v>23</v>
      </c>
      <c r="C20" s="4"/>
      <c r="D20" s="4"/>
      <c r="E20" s="4"/>
    </row>
    <row r="21" customFormat="false" ht="25.5" hidden="false" customHeight="true" outlineLevel="0" collapsed="false">
      <c r="B21" s="19" t="s">
        <v>24</v>
      </c>
      <c r="C21" s="20" t="n">
        <f aca="false">'Buy Locally'!E34</f>
        <v>1064</v>
      </c>
      <c r="E21" s="21" t="s">
        <v>25</v>
      </c>
    </row>
    <row r="22" customFormat="false" ht="25.5" hidden="false" customHeight="true" outlineLevel="0" collapsed="false">
      <c r="B22" s="22" t="s">
        <v>26</v>
      </c>
      <c r="C22" s="23" t="n">
        <f aca="false">'Order Online'!E89</f>
        <v>871.01</v>
      </c>
      <c r="E22" s="24" t="s">
        <v>27</v>
      </c>
    </row>
    <row r="24" customFormat="false" ht="24" hidden="false" customHeight="true" outlineLevel="0" collapsed="false">
      <c r="B24" s="4" t="s">
        <v>28</v>
      </c>
      <c r="C24" s="4"/>
      <c r="D24" s="4"/>
      <c r="E24" s="4"/>
    </row>
    <row r="25" customFormat="false" ht="21.75" hidden="false" customHeight="true" outlineLevel="0" collapsed="false">
      <c r="B25" s="25" t="s">
        <v>29</v>
      </c>
      <c r="C25" s="25"/>
      <c r="D25" s="25"/>
      <c r="E25" s="25"/>
    </row>
    <row r="26" customFormat="false" ht="21.75" hidden="false" customHeight="true" outlineLevel="0" collapsed="false">
      <c r="B26" s="26" t="s">
        <v>30</v>
      </c>
      <c r="C26" s="26"/>
      <c r="D26" s="26"/>
      <c r="E26" s="26"/>
    </row>
    <row r="27" customFormat="false" ht="15.75" hidden="false" customHeight="true" outlineLevel="0" collapsed="false">
      <c r="B27" s="27" t="s">
        <v>31</v>
      </c>
      <c r="C27" s="27"/>
      <c r="D27" s="27"/>
      <c r="E27" s="27"/>
    </row>
    <row r="28" customFormat="false" ht="15.75" hidden="false" customHeight="true" outlineLevel="0" collapsed="false">
      <c r="B28" s="27"/>
      <c r="C28" s="27"/>
      <c r="D28" s="27"/>
      <c r="E28" s="27"/>
    </row>
    <row r="29" customFormat="false" ht="24" hidden="false" customHeight="true" outlineLevel="0" collapsed="false">
      <c r="B29" s="4" t="s">
        <v>32</v>
      </c>
      <c r="C29" s="4"/>
      <c r="D29" s="4"/>
      <c r="E29" s="4"/>
    </row>
    <row r="30" customFormat="false" ht="18" hidden="false" customHeight="true" outlineLevel="0" collapsed="false">
      <c r="B30" s="28" t="s">
        <v>33</v>
      </c>
      <c r="C30" s="28"/>
      <c r="D30" s="28"/>
      <c r="E30" s="28"/>
    </row>
    <row r="31" customFormat="false" ht="18" hidden="false" customHeight="true" outlineLevel="0" collapsed="false">
      <c r="B31" s="28" t="s">
        <v>34</v>
      </c>
      <c r="C31" s="28"/>
      <c r="D31" s="28"/>
      <c r="E31" s="28"/>
    </row>
    <row r="32" customFormat="false" ht="18" hidden="false" customHeight="true" outlineLevel="0" collapsed="false">
      <c r="B32" s="28" t="s">
        <v>35</v>
      </c>
      <c r="C32" s="28"/>
      <c r="D32" s="28"/>
      <c r="E32" s="28"/>
    </row>
    <row r="33" customFormat="false" ht="18" hidden="false" customHeight="true" outlineLevel="0" collapsed="false">
      <c r="B33" s="28" t="s">
        <v>36</v>
      </c>
      <c r="C33" s="28"/>
      <c r="D33" s="28"/>
      <c r="E33" s="28"/>
    </row>
  </sheetData>
  <mergeCells count="15">
    <mergeCell ref="A1:E1"/>
    <mergeCell ref="A2:E2"/>
    <mergeCell ref="B4:E4"/>
    <mergeCell ref="B11:E11"/>
    <mergeCell ref="B17:E17"/>
    <mergeCell ref="B20:E20"/>
    <mergeCell ref="B24:E24"/>
    <mergeCell ref="B25:E25"/>
    <mergeCell ref="B26:E26"/>
    <mergeCell ref="B27:E28"/>
    <mergeCell ref="B29:E29"/>
    <mergeCell ref="B30:E30"/>
    <mergeCell ref="B31:E31"/>
    <mergeCell ref="B32:E32"/>
    <mergeCell ref="B33:E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3" min="2" style="1" width="26"/>
    <col collapsed="false" customWidth="true" hidden="false" outlineLevel="0" max="4" min="4" style="1" width="34"/>
    <col collapsed="false" customWidth="true" hidden="false" outlineLevel="0" max="5" min="5" style="1" width="20"/>
    <col collapsed="false" customWidth="true" hidden="false" outlineLevel="0" max="6" min="6" style="1" width="6"/>
    <col collapsed="false" customWidth="true" hidden="false" outlineLevel="0" max="8" min="7" style="1" width="10"/>
    <col collapsed="false" customWidth="true" hidden="false" outlineLevel="0" max="9" min="9" style="1" width="12"/>
    <col collapsed="false" customWidth="true" hidden="false" outlineLevel="0" max="10" min="10" style="1" width="11"/>
    <col collapsed="false" customWidth="true" hidden="false" outlineLevel="0" max="11" min="11" style="1" width="18"/>
    <col collapsed="false" customWidth="true" hidden="false" outlineLevel="0" max="12" min="12" style="1" width="30"/>
    <col collapsed="false" customWidth="true" hidden="false" outlineLevel="0" max="13" min="13" style="1" width="72"/>
  </cols>
  <sheetData>
    <row r="1" customFormat="false" ht="30" hidden="false" customHeight="true" outlineLevel="0" collapsed="false">
      <c r="A1" s="29" t="s">
        <v>37</v>
      </c>
      <c r="B1" s="29"/>
      <c r="C1" s="29"/>
      <c r="D1" s="29"/>
      <c r="E1" s="29"/>
      <c r="F1" s="29"/>
      <c r="G1" s="29"/>
      <c r="H1" s="29"/>
      <c r="I1" s="29"/>
      <c r="J1" s="29"/>
      <c r="K1" s="29"/>
      <c r="L1" s="29"/>
      <c r="M1" s="29"/>
    </row>
    <row r="2" customFormat="false" ht="18" hidden="false" customHeight="true" outlineLevel="0" collapsed="false">
      <c r="A2" s="3" t="s">
        <v>38</v>
      </c>
      <c r="B2" s="3"/>
      <c r="C2" s="3"/>
      <c r="D2" s="3"/>
      <c r="E2" s="3"/>
      <c r="F2" s="3"/>
      <c r="G2" s="3"/>
      <c r="H2" s="3"/>
      <c r="I2" s="3"/>
      <c r="J2" s="3"/>
      <c r="K2" s="3"/>
      <c r="L2" s="3"/>
      <c r="M2" s="3"/>
    </row>
    <row r="3" customFormat="false" ht="6" hidden="false" customHeight="true" outlineLevel="0" collapsed="false"/>
    <row r="4" customFormat="false" ht="31.5" hidden="false" customHeight="true" outlineLevel="0" collapsed="false">
      <c r="A4" s="30" t="s">
        <v>39</v>
      </c>
      <c r="B4" s="30" t="s">
        <v>40</v>
      </c>
      <c r="C4" s="30" t="s">
        <v>41</v>
      </c>
      <c r="D4" s="30" t="s">
        <v>42</v>
      </c>
      <c r="E4" s="30" t="s">
        <v>43</v>
      </c>
      <c r="F4" s="30" t="s">
        <v>44</v>
      </c>
      <c r="G4" s="30" t="s">
        <v>45</v>
      </c>
      <c r="H4" s="30" t="s">
        <v>46</v>
      </c>
      <c r="I4" s="30" t="s">
        <v>47</v>
      </c>
      <c r="J4" s="30" t="s">
        <v>48</v>
      </c>
      <c r="K4" s="30" t="s">
        <v>49</v>
      </c>
      <c r="L4" s="30" t="s">
        <v>50</v>
      </c>
      <c r="M4" s="30" t="s">
        <v>51</v>
      </c>
    </row>
    <row r="5" customFormat="false" ht="30" hidden="false" customHeight="true" outlineLevel="0" collapsed="false">
      <c r="A5" s="31" t="s">
        <v>52</v>
      </c>
      <c r="B5" s="32" t="s">
        <v>53</v>
      </c>
      <c r="C5" s="32" t="s">
        <v>54</v>
      </c>
      <c r="D5" s="33" t="s">
        <v>55</v>
      </c>
      <c r="E5" s="31" t="s">
        <v>56</v>
      </c>
      <c r="F5" s="31" t="n">
        <v>1</v>
      </c>
      <c r="G5" s="34" t="n">
        <v>5.5</v>
      </c>
      <c r="H5" s="34" t="n">
        <v>5.5</v>
      </c>
      <c r="I5" s="35" t="s">
        <v>57</v>
      </c>
      <c r="J5" s="31" t="s">
        <v>58</v>
      </c>
      <c r="K5" s="32" t="s">
        <v>59</v>
      </c>
      <c r="L5" s="33" t="s">
        <v>60</v>
      </c>
      <c r="M5" s="33" t="s">
        <v>61</v>
      </c>
    </row>
    <row r="6" customFormat="false" ht="30" hidden="false" customHeight="true" outlineLevel="0" collapsed="false">
      <c r="A6" s="36" t="s">
        <v>62</v>
      </c>
      <c r="B6" s="37" t="s">
        <v>63</v>
      </c>
      <c r="C6" s="37" t="s">
        <v>64</v>
      </c>
      <c r="D6" s="38" t="s">
        <v>65</v>
      </c>
      <c r="E6" s="36" t="s">
        <v>66</v>
      </c>
      <c r="F6" s="36" t="n">
        <v>1</v>
      </c>
      <c r="G6" s="39" t="n">
        <v>0.6</v>
      </c>
      <c r="H6" s="39" t="n">
        <v>0.6</v>
      </c>
      <c r="I6" s="35" t="s">
        <v>57</v>
      </c>
      <c r="J6" s="36" t="s">
        <v>58</v>
      </c>
      <c r="K6" s="37" t="s">
        <v>59</v>
      </c>
      <c r="L6" s="38" t="s">
        <v>67</v>
      </c>
      <c r="M6" s="38" t="s">
        <v>68</v>
      </c>
    </row>
    <row r="7" customFormat="false" ht="30" hidden="false" customHeight="true" outlineLevel="0" collapsed="false">
      <c r="A7" s="31" t="s">
        <v>69</v>
      </c>
      <c r="B7" s="32" t="s">
        <v>70</v>
      </c>
      <c r="C7" s="32" t="s">
        <v>71</v>
      </c>
      <c r="D7" s="33" t="s">
        <v>72</v>
      </c>
      <c r="E7" s="31" t="s">
        <v>73</v>
      </c>
      <c r="F7" s="31" t="n">
        <v>1</v>
      </c>
      <c r="G7" s="34" t="n">
        <v>0.55</v>
      </c>
      <c r="H7" s="34" t="n">
        <v>0.55</v>
      </c>
      <c r="I7" s="40" t="s">
        <v>74</v>
      </c>
      <c r="J7" s="31" t="s">
        <v>58</v>
      </c>
      <c r="K7" s="32" t="s">
        <v>59</v>
      </c>
      <c r="L7" s="33" t="s">
        <v>75</v>
      </c>
      <c r="M7" s="33" t="s">
        <v>76</v>
      </c>
    </row>
    <row r="8" customFormat="false" ht="30" hidden="false" customHeight="true" outlineLevel="0" collapsed="false">
      <c r="A8" s="36" t="s">
        <v>77</v>
      </c>
      <c r="B8" s="37" t="s">
        <v>78</v>
      </c>
      <c r="C8" s="37" t="s">
        <v>79</v>
      </c>
      <c r="D8" s="38" t="s">
        <v>80</v>
      </c>
      <c r="E8" s="36" t="s">
        <v>81</v>
      </c>
      <c r="F8" s="36" t="n">
        <v>1</v>
      </c>
      <c r="G8" s="39" t="n">
        <v>1.2</v>
      </c>
      <c r="H8" s="39" t="n">
        <v>1.2</v>
      </c>
      <c r="I8" s="40" t="s">
        <v>74</v>
      </c>
      <c r="J8" s="36" t="s">
        <v>82</v>
      </c>
      <c r="K8" s="37" t="s">
        <v>83</v>
      </c>
      <c r="L8" s="38" t="s">
        <v>84</v>
      </c>
      <c r="M8" s="38" t="s">
        <v>85</v>
      </c>
    </row>
    <row r="9" customFormat="false" ht="30" hidden="false" customHeight="true" outlineLevel="0" collapsed="false">
      <c r="A9" s="31" t="s">
        <v>86</v>
      </c>
      <c r="B9" s="32" t="s">
        <v>87</v>
      </c>
      <c r="C9" s="32" t="s">
        <v>86</v>
      </c>
      <c r="D9" s="33" t="s">
        <v>88</v>
      </c>
      <c r="E9" s="31" t="s">
        <v>89</v>
      </c>
      <c r="F9" s="31" t="n">
        <v>2</v>
      </c>
      <c r="G9" s="34" t="n">
        <v>0.02</v>
      </c>
      <c r="H9" s="34" t="n">
        <v>0.04</v>
      </c>
      <c r="I9" s="35" t="s">
        <v>57</v>
      </c>
      <c r="J9" s="31" t="s">
        <v>58</v>
      </c>
      <c r="K9" s="32" t="s">
        <v>59</v>
      </c>
      <c r="L9" s="33" t="s">
        <v>86</v>
      </c>
      <c r="M9" s="33" t="s">
        <v>90</v>
      </c>
    </row>
    <row r="10" customFormat="false" ht="30" hidden="false" customHeight="true" outlineLevel="0" collapsed="false">
      <c r="A10" s="36" t="s">
        <v>86</v>
      </c>
      <c r="B10" s="37" t="s">
        <v>91</v>
      </c>
      <c r="C10" s="37" t="s">
        <v>86</v>
      </c>
      <c r="D10" s="38" t="s">
        <v>88</v>
      </c>
      <c r="E10" s="36" t="s">
        <v>89</v>
      </c>
      <c r="F10" s="36" t="n">
        <v>2</v>
      </c>
      <c r="G10" s="39" t="n">
        <v>0.02</v>
      </c>
      <c r="H10" s="39" t="n">
        <v>0.04</v>
      </c>
      <c r="I10" s="40" t="s">
        <v>74</v>
      </c>
      <c r="J10" s="36" t="s">
        <v>58</v>
      </c>
      <c r="K10" s="37" t="s">
        <v>59</v>
      </c>
      <c r="L10" s="38" t="s">
        <v>86</v>
      </c>
      <c r="M10" s="38" t="s">
        <v>92</v>
      </c>
    </row>
    <row r="11" customFormat="false" ht="30" hidden="false" customHeight="true" outlineLevel="0" collapsed="false">
      <c r="A11" s="31" t="s">
        <v>86</v>
      </c>
      <c r="B11" s="32" t="s">
        <v>93</v>
      </c>
      <c r="C11" s="32" t="s">
        <v>86</v>
      </c>
      <c r="D11" s="33" t="s">
        <v>94</v>
      </c>
      <c r="E11" s="31" t="s">
        <v>89</v>
      </c>
      <c r="F11" s="31" t="n">
        <v>13</v>
      </c>
      <c r="G11" s="34" t="n">
        <v>0.02</v>
      </c>
      <c r="H11" s="34" t="n">
        <v>0.26</v>
      </c>
      <c r="I11" s="35" t="s">
        <v>57</v>
      </c>
      <c r="J11" s="31" t="s">
        <v>58</v>
      </c>
      <c r="K11" s="32" t="s">
        <v>59</v>
      </c>
      <c r="L11" s="33" t="s">
        <v>86</v>
      </c>
      <c r="M11" s="33" t="s">
        <v>95</v>
      </c>
    </row>
    <row r="12" customFormat="false" ht="30" hidden="false" customHeight="true" outlineLevel="0" collapsed="false">
      <c r="A12" s="36" t="s">
        <v>86</v>
      </c>
      <c r="B12" s="37" t="s">
        <v>96</v>
      </c>
      <c r="C12" s="37" t="s">
        <v>97</v>
      </c>
      <c r="D12" s="38" t="s">
        <v>98</v>
      </c>
      <c r="E12" s="36" t="s">
        <v>89</v>
      </c>
      <c r="F12" s="36" t="n">
        <v>1</v>
      </c>
      <c r="G12" s="39" t="n">
        <v>0.05</v>
      </c>
      <c r="H12" s="39" t="n">
        <v>0.05</v>
      </c>
      <c r="I12" s="35" t="s">
        <v>57</v>
      </c>
      <c r="J12" s="36" t="s">
        <v>58</v>
      </c>
      <c r="K12" s="37" t="s">
        <v>59</v>
      </c>
      <c r="L12" s="38" t="s">
        <v>99</v>
      </c>
      <c r="M12" s="38" t="s">
        <v>100</v>
      </c>
    </row>
    <row r="13" customFormat="false" ht="30" hidden="false" customHeight="true" outlineLevel="0" collapsed="false">
      <c r="A13" s="31" t="s">
        <v>101</v>
      </c>
      <c r="B13" s="32" t="s">
        <v>102</v>
      </c>
      <c r="C13" s="32" t="s">
        <v>103</v>
      </c>
      <c r="D13" s="33" t="s">
        <v>104</v>
      </c>
      <c r="E13" s="31" t="s">
        <v>105</v>
      </c>
      <c r="F13" s="31" t="n">
        <v>1</v>
      </c>
      <c r="G13" s="34" t="n">
        <v>3.4</v>
      </c>
      <c r="H13" s="34" t="n">
        <v>3.4</v>
      </c>
      <c r="I13" s="35" t="s">
        <v>57</v>
      </c>
      <c r="J13" s="31" t="s">
        <v>58</v>
      </c>
      <c r="K13" s="32" t="s">
        <v>59</v>
      </c>
      <c r="L13" s="33" t="s">
        <v>106</v>
      </c>
      <c r="M13" s="33" t="s">
        <v>107</v>
      </c>
    </row>
    <row r="14" customFormat="false" ht="30" hidden="false" customHeight="true" outlineLevel="0" collapsed="false">
      <c r="A14" s="36" t="s">
        <v>108</v>
      </c>
      <c r="B14" s="37" t="s">
        <v>109</v>
      </c>
      <c r="C14" s="37" t="s">
        <v>110</v>
      </c>
      <c r="D14" s="38" t="s">
        <v>111</v>
      </c>
      <c r="E14" s="36" t="s">
        <v>112</v>
      </c>
      <c r="F14" s="36" t="n">
        <v>1</v>
      </c>
      <c r="G14" s="39" t="n">
        <v>0.85</v>
      </c>
      <c r="H14" s="39" t="n">
        <v>0.85</v>
      </c>
      <c r="I14" s="35" t="s">
        <v>57</v>
      </c>
      <c r="J14" s="36" t="s">
        <v>58</v>
      </c>
      <c r="K14" s="37" t="s">
        <v>59</v>
      </c>
      <c r="L14" s="38" t="s">
        <v>113</v>
      </c>
      <c r="M14" s="38" t="s">
        <v>114</v>
      </c>
    </row>
    <row r="15" customFormat="false" ht="30" hidden="false" customHeight="true" outlineLevel="0" collapsed="false">
      <c r="A15" s="31" t="s">
        <v>115</v>
      </c>
      <c r="B15" s="32" t="s">
        <v>116</v>
      </c>
      <c r="C15" s="32" t="s">
        <v>117</v>
      </c>
      <c r="D15" s="33" t="s">
        <v>118</v>
      </c>
      <c r="E15" s="31" t="s">
        <v>119</v>
      </c>
      <c r="F15" s="31" t="n">
        <v>1</v>
      </c>
      <c r="G15" s="34" t="n">
        <v>0.6</v>
      </c>
      <c r="H15" s="34" t="n">
        <v>0.6</v>
      </c>
      <c r="I15" s="35" t="s">
        <v>57</v>
      </c>
      <c r="J15" s="31" t="s">
        <v>58</v>
      </c>
      <c r="K15" s="32" t="s">
        <v>59</v>
      </c>
      <c r="L15" s="33" t="s">
        <v>86</v>
      </c>
      <c r="M15" s="33" t="s">
        <v>120</v>
      </c>
    </row>
    <row r="16" customFormat="false" ht="30" hidden="false" customHeight="true" outlineLevel="0" collapsed="false">
      <c r="A16" s="36" t="s">
        <v>121</v>
      </c>
      <c r="B16" s="37" t="s">
        <v>116</v>
      </c>
      <c r="C16" s="37" t="s">
        <v>86</v>
      </c>
      <c r="D16" s="38" t="s">
        <v>122</v>
      </c>
      <c r="E16" s="36" t="s">
        <v>123</v>
      </c>
      <c r="F16" s="36" t="n">
        <v>1</v>
      </c>
      <c r="G16" s="39" t="n">
        <v>0.3</v>
      </c>
      <c r="H16" s="39" t="n">
        <v>0.3</v>
      </c>
      <c r="I16" s="35" t="s">
        <v>57</v>
      </c>
      <c r="J16" s="36" t="s">
        <v>58</v>
      </c>
      <c r="K16" s="37" t="s">
        <v>59</v>
      </c>
      <c r="L16" s="38" t="s">
        <v>124</v>
      </c>
      <c r="M16" s="38" t="s">
        <v>125</v>
      </c>
    </row>
    <row r="17" customFormat="false" ht="30" hidden="false" customHeight="true" outlineLevel="0" collapsed="false">
      <c r="A17" s="31" t="s">
        <v>126</v>
      </c>
      <c r="B17" s="32" t="s">
        <v>127</v>
      </c>
      <c r="C17" s="32" t="s">
        <v>128</v>
      </c>
      <c r="D17" s="33" t="s">
        <v>129</v>
      </c>
      <c r="E17" s="31" t="s">
        <v>130</v>
      </c>
      <c r="F17" s="31" t="n">
        <v>1</v>
      </c>
      <c r="G17" s="34" t="n">
        <v>0.75</v>
      </c>
      <c r="H17" s="34" t="n">
        <v>0.75</v>
      </c>
      <c r="I17" s="40" t="s">
        <v>74</v>
      </c>
      <c r="J17" s="31" t="s">
        <v>58</v>
      </c>
      <c r="K17" s="32" t="s">
        <v>59</v>
      </c>
      <c r="L17" s="33" t="s">
        <v>131</v>
      </c>
      <c r="M17" s="33" t="s">
        <v>132</v>
      </c>
    </row>
    <row r="18" customFormat="false" ht="30" hidden="false" customHeight="true" outlineLevel="0" collapsed="false">
      <c r="A18" s="36" t="s">
        <v>133</v>
      </c>
      <c r="B18" s="37" t="s">
        <v>134</v>
      </c>
      <c r="C18" s="37" t="s">
        <v>135</v>
      </c>
      <c r="D18" s="38" t="s">
        <v>136</v>
      </c>
      <c r="E18" s="36" t="s">
        <v>137</v>
      </c>
      <c r="F18" s="36" t="n">
        <v>1</v>
      </c>
      <c r="G18" s="39" t="n">
        <v>2.3</v>
      </c>
      <c r="H18" s="39" t="n">
        <v>2.3</v>
      </c>
      <c r="I18" s="35" t="s">
        <v>57</v>
      </c>
      <c r="J18" s="36" t="s">
        <v>58</v>
      </c>
      <c r="K18" s="37" t="s">
        <v>59</v>
      </c>
      <c r="L18" s="38" t="s">
        <v>138</v>
      </c>
      <c r="M18" s="38" t="s">
        <v>139</v>
      </c>
    </row>
    <row r="19" customFormat="false" ht="30" hidden="false" customHeight="true" outlineLevel="0" collapsed="false">
      <c r="A19" s="31" t="s">
        <v>140</v>
      </c>
      <c r="B19" s="32" t="s">
        <v>134</v>
      </c>
      <c r="C19" s="32" t="s">
        <v>135</v>
      </c>
      <c r="D19" s="33" t="s">
        <v>141</v>
      </c>
      <c r="E19" s="31" t="s">
        <v>137</v>
      </c>
      <c r="F19" s="31" t="n">
        <v>1</v>
      </c>
      <c r="G19" s="34" t="n">
        <v>2.3</v>
      </c>
      <c r="H19" s="34" t="n">
        <v>2.3</v>
      </c>
      <c r="I19" s="35" t="s">
        <v>57</v>
      </c>
      <c r="J19" s="31" t="s">
        <v>58</v>
      </c>
      <c r="K19" s="32" t="s">
        <v>59</v>
      </c>
      <c r="L19" s="33" t="s">
        <v>142</v>
      </c>
      <c r="M19" s="33" t="s">
        <v>143</v>
      </c>
    </row>
    <row r="20" customFormat="false" ht="30" hidden="false" customHeight="true" outlineLevel="0" collapsed="false">
      <c r="A20" s="36" t="s">
        <v>144</v>
      </c>
      <c r="B20" s="37" t="s">
        <v>145</v>
      </c>
      <c r="C20" s="37" t="s">
        <v>146</v>
      </c>
      <c r="D20" s="38" t="s">
        <v>147</v>
      </c>
      <c r="E20" s="36" t="s">
        <v>148</v>
      </c>
      <c r="F20" s="36" t="n">
        <v>1</v>
      </c>
      <c r="G20" s="39" t="n">
        <v>0.35</v>
      </c>
      <c r="H20" s="39" t="n">
        <v>0.35</v>
      </c>
      <c r="I20" s="35" t="s">
        <v>57</v>
      </c>
      <c r="J20" s="36" t="s">
        <v>58</v>
      </c>
      <c r="K20" s="37" t="s">
        <v>59</v>
      </c>
      <c r="L20" s="38" t="s">
        <v>149</v>
      </c>
      <c r="M20" s="38" t="s">
        <v>150</v>
      </c>
    </row>
    <row r="21" customFormat="false" ht="30" hidden="false" customHeight="true" outlineLevel="0" collapsed="false">
      <c r="A21" s="31" t="s">
        <v>151</v>
      </c>
      <c r="B21" s="32" t="s">
        <v>152</v>
      </c>
      <c r="C21" s="32" t="s">
        <v>153</v>
      </c>
      <c r="D21" s="33" t="s">
        <v>154</v>
      </c>
      <c r="E21" s="31" t="s">
        <v>155</v>
      </c>
      <c r="F21" s="31" t="n">
        <v>1</v>
      </c>
      <c r="G21" s="34" t="n">
        <v>0.3</v>
      </c>
      <c r="H21" s="34" t="n">
        <v>0.3</v>
      </c>
      <c r="I21" s="35" t="s">
        <v>57</v>
      </c>
      <c r="J21" s="31" t="s">
        <v>58</v>
      </c>
      <c r="K21" s="32" t="s">
        <v>59</v>
      </c>
      <c r="L21" s="33" t="s">
        <v>156</v>
      </c>
      <c r="M21" s="33" t="s">
        <v>157</v>
      </c>
    </row>
    <row r="22" customFormat="false" ht="30" hidden="false" customHeight="true" outlineLevel="0" collapsed="false">
      <c r="A22" s="36" t="s">
        <v>158</v>
      </c>
      <c r="B22" s="37" t="s">
        <v>159</v>
      </c>
      <c r="C22" s="37" t="s">
        <v>160</v>
      </c>
      <c r="D22" s="38" t="s">
        <v>161</v>
      </c>
      <c r="E22" s="36" t="s">
        <v>162</v>
      </c>
      <c r="F22" s="36" t="n">
        <v>1</v>
      </c>
      <c r="G22" s="39" t="n">
        <v>0.25</v>
      </c>
      <c r="H22" s="39" t="n">
        <v>0.25</v>
      </c>
      <c r="I22" s="35" t="s">
        <v>57</v>
      </c>
      <c r="J22" s="36" t="s">
        <v>58</v>
      </c>
      <c r="K22" s="37" t="s">
        <v>59</v>
      </c>
      <c r="L22" s="38" t="s">
        <v>163</v>
      </c>
      <c r="M22" s="38" t="s">
        <v>164</v>
      </c>
    </row>
    <row r="23" customFormat="false" ht="30" hidden="false" customHeight="true" outlineLevel="0" collapsed="false">
      <c r="A23" s="31" t="s">
        <v>165</v>
      </c>
      <c r="B23" s="32" t="s">
        <v>116</v>
      </c>
      <c r="C23" s="32" t="s">
        <v>166</v>
      </c>
      <c r="D23" s="33" t="s">
        <v>118</v>
      </c>
      <c r="E23" s="31" t="s">
        <v>167</v>
      </c>
      <c r="F23" s="31" t="n">
        <v>1</v>
      </c>
      <c r="G23" s="34" t="n">
        <v>0.7</v>
      </c>
      <c r="H23" s="34" t="n">
        <v>0.7</v>
      </c>
      <c r="I23" s="35" t="s">
        <v>57</v>
      </c>
      <c r="J23" s="31" t="s">
        <v>58</v>
      </c>
      <c r="K23" s="32" t="s">
        <v>59</v>
      </c>
      <c r="L23" s="33" t="s">
        <v>168</v>
      </c>
      <c r="M23" s="33" t="s">
        <v>169</v>
      </c>
    </row>
    <row r="24" customFormat="false" ht="30" hidden="false" customHeight="true" outlineLevel="0" collapsed="false">
      <c r="A24" s="36" t="s">
        <v>170</v>
      </c>
      <c r="B24" s="37" t="s">
        <v>171</v>
      </c>
      <c r="C24" s="37" t="s">
        <v>86</v>
      </c>
      <c r="D24" s="38" t="s">
        <v>172</v>
      </c>
      <c r="E24" s="36" t="s">
        <v>173</v>
      </c>
      <c r="F24" s="36" t="n">
        <v>1</v>
      </c>
      <c r="G24" s="39" t="n">
        <v>0.9</v>
      </c>
      <c r="H24" s="39" t="n">
        <v>0.9</v>
      </c>
      <c r="I24" s="40" t="s">
        <v>74</v>
      </c>
      <c r="J24" s="36" t="s">
        <v>82</v>
      </c>
      <c r="K24" s="37" t="s">
        <v>174</v>
      </c>
      <c r="L24" s="38" t="s">
        <v>175</v>
      </c>
      <c r="M24" s="38" t="s">
        <v>176</v>
      </c>
    </row>
    <row r="25" customFormat="false" ht="30" hidden="false" customHeight="true" outlineLevel="0" collapsed="false">
      <c r="A25" s="31" t="s">
        <v>177</v>
      </c>
      <c r="B25" s="32" t="s">
        <v>178</v>
      </c>
      <c r="C25" s="32" t="s">
        <v>179</v>
      </c>
      <c r="D25" s="33" t="s">
        <v>180</v>
      </c>
      <c r="E25" s="31" t="s">
        <v>173</v>
      </c>
      <c r="F25" s="31" t="n">
        <v>1</v>
      </c>
      <c r="G25" s="34" t="n">
        <v>0.25</v>
      </c>
      <c r="H25" s="34" t="n">
        <v>0.25</v>
      </c>
      <c r="I25" s="35" t="s">
        <v>57</v>
      </c>
      <c r="J25" s="31" t="s">
        <v>82</v>
      </c>
      <c r="K25" s="32" t="s">
        <v>83</v>
      </c>
      <c r="L25" s="33" t="s">
        <v>181</v>
      </c>
      <c r="M25" s="33" t="s">
        <v>182</v>
      </c>
    </row>
    <row r="26" customFormat="false" ht="30" hidden="false" customHeight="true" outlineLevel="0" collapsed="false">
      <c r="A26" s="36" t="s">
        <v>86</v>
      </c>
      <c r="B26" s="37" t="s">
        <v>183</v>
      </c>
      <c r="C26" s="37" t="s">
        <v>86</v>
      </c>
      <c r="D26" s="38" t="s">
        <v>184</v>
      </c>
      <c r="E26" s="36" t="s">
        <v>185</v>
      </c>
      <c r="F26" s="36" t="n">
        <v>2</v>
      </c>
      <c r="G26" s="39" t="n">
        <v>0.9</v>
      </c>
      <c r="H26" s="39" t="n">
        <v>1.8</v>
      </c>
      <c r="I26" s="35" t="s">
        <v>57</v>
      </c>
      <c r="J26" s="36" t="s">
        <v>58</v>
      </c>
      <c r="K26" s="37" t="s">
        <v>59</v>
      </c>
      <c r="L26" s="38" t="s">
        <v>186</v>
      </c>
      <c r="M26" s="38" t="s">
        <v>187</v>
      </c>
    </row>
    <row r="27" customFormat="false" ht="30" hidden="false" customHeight="true" outlineLevel="0" collapsed="false">
      <c r="A27" s="31" t="s">
        <v>86</v>
      </c>
      <c r="B27" s="32" t="s">
        <v>188</v>
      </c>
      <c r="C27" s="32" t="s">
        <v>86</v>
      </c>
      <c r="D27" s="33" t="s">
        <v>189</v>
      </c>
      <c r="E27" s="31" t="s">
        <v>190</v>
      </c>
      <c r="F27" s="31" t="n">
        <v>6</v>
      </c>
      <c r="G27" s="34" t="n">
        <v>0.15</v>
      </c>
      <c r="H27" s="34" t="n">
        <v>0.9</v>
      </c>
      <c r="I27" s="35" t="s">
        <v>57</v>
      </c>
      <c r="J27" s="31" t="s">
        <v>58</v>
      </c>
      <c r="K27" s="32" t="s">
        <v>59</v>
      </c>
      <c r="L27" s="33" t="s">
        <v>86</v>
      </c>
      <c r="M27" s="33" t="s">
        <v>191</v>
      </c>
    </row>
    <row r="28" customFormat="false" ht="30" hidden="false" customHeight="true" outlineLevel="0" collapsed="false">
      <c r="A28" s="36" t="s">
        <v>192</v>
      </c>
      <c r="B28" s="37" t="s">
        <v>193</v>
      </c>
      <c r="C28" s="37" t="s">
        <v>194</v>
      </c>
      <c r="D28" s="38" t="s">
        <v>195</v>
      </c>
      <c r="E28" s="36" t="s">
        <v>196</v>
      </c>
      <c r="F28" s="36" t="n">
        <v>1</v>
      </c>
      <c r="G28" s="39" t="n">
        <v>10.5</v>
      </c>
      <c r="H28" s="39" t="n">
        <v>10.5</v>
      </c>
      <c r="I28" s="35" t="s">
        <v>57</v>
      </c>
      <c r="J28" s="36" t="s">
        <v>58</v>
      </c>
      <c r="K28" s="37" t="s">
        <v>59</v>
      </c>
      <c r="L28" s="38" t="s">
        <v>197</v>
      </c>
      <c r="M28" s="38" t="s">
        <v>198</v>
      </c>
    </row>
    <row r="29" customFormat="false" ht="30" hidden="false" customHeight="true" outlineLevel="0" collapsed="false">
      <c r="A29" s="31" t="s">
        <v>199</v>
      </c>
      <c r="B29" s="32" t="s">
        <v>200</v>
      </c>
      <c r="C29" s="32" t="s">
        <v>197</v>
      </c>
      <c r="D29" s="33" t="s">
        <v>201</v>
      </c>
      <c r="E29" s="31" t="s">
        <v>196</v>
      </c>
      <c r="F29" s="31" t="n">
        <v>1</v>
      </c>
      <c r="G29" s="34" t="n">
        <v>9</v>
      </c>
      <c r="H29" s="34" t="n">
        <v>9</v>
      </c>
      <c r="I29" s="40" t="s">
        <v>74</v>
      </c>
      <c r="J29" s="31" t="s">
        <v>58</v>
      </c>
      <c r="K29" s="32" t="s">
        <v>202</v>
      </c>
      <c r="L29" s="33" t="s">
        <v>203</v>
      </c>
      <c r="M29" s="33" t="s">
        <v>204</v>
      </c>
    </row>
    <row r="30" customFormat="false" ht="30" hidden="false" customHeight="true" outlineLevel="0" collapsed="false">
      <c r="A30" s="36" t="s">
        <v>205</v>
      </c>
      <c r="B30" s="37" t="s">
        <v>206</v>
      </c>
      <c r="C30" s="37" t="s">
        <v>207</v>
      </c>
      <c r="D30" s="38" t="s">
        <v>208</v>
      </c>
      <c r="E30" s="36" t="s">
        <v>209</v>
      </c>
      <c r="F30" s="36" t="n">
        <v>1</v>
      </c>
      <c r="G30" s="39" t="n">
        <v>5.8</v>
      </c>
      <c r="H30" s="39" t="n">
        <v>5.8</v>
      </c>
      <c r="I30" s="40" t="s">
        <v>74</v>
      </c>
      <c r="J30" s="36" t="s">
        <v>58</v>
      </c>
      <c r="K30" s="37" t="s">
        <v>210</v>
      </c>
      <c r="L30" s="38" t="s">
        <v>211</v>
      </c>
      <c r="M30" s="38" t="s">
        <v>212</v>
      </c>
    </row>
    <row r="31" customFormat="false" ht="30" hidden="false" customHeight="true" outlineLevel="0" collapsed="false">
      <c r="A31" s="31" t="s">
        <v>213</v>
      </c>
      <c r="B31" s="32" t="s">
        <v>214</v>
      </c>
      <c r="C31" s="32" t="s">
        <v>215</v>
      </c>
      <c r="D31" s="33" t="s">
        <v>216</v>
      </c>
      <c r="E31" s="31" t="s">
        <v>217</v>
      </c>
      <c r="F31" s="31" t="n">
        <v>1</v>
      </c>
      <c r="G31" s="34" t="n">
        <v>4.2</v>
      </c>
      <c r="H31" s="34" t="n">
        <v>4.2</v>
      </c>
      <c r="I31" s="35" t="s">
        <v>57</v>
      </c>
      <c r="J31" s="31" t="s">
        <v>58</v>
      </c>
      <c r="K31" s="32" t="s">
        <v>59</v>
      </c>
      <c r="L31" s="33" t="s">
        <v>218</v>
      </c>
      <c r="M31" s="33" t="s">
        <v>219</v>
      </c>
    </row>
    <row r="32" customFormat="false" ht="30" hidden="false" customHeight="true" outlineLevel="0" collapsed="false">
      <c r="A32" s="36" t="s">
        <v>220</v>
      </c>
      <c r="B32" s="37" t="s">
        <v>221</v>
      </c>
      <c r="C32" s="37" t="s">
        <v>222</v>
      </c>
      <c r="D32" s="38" t="s">
        <v>223</v>
      </c>
      <c r="E32" s="36" t="s">
        <v>224</v>
      </c>
      <c r="F32" s="36" t="n">
        <v>2</v>
      </c>
      <c r="G32" s="39" t="n">
        <v>3</v>
      </c>
      <c r="H32" s="39" t="n">
        <v>6</v>
      </c>
      <c r="I32" s="40" t="s">
        <v>74</v>
      </c>
      <c r="J32" s="36" t="s">
        <v>82</v>
      </c>
      <c r="K32" s="37" t="s">
        <v>83</v>
      </c>
      <c r="L32" s="38" t="s">
        <v>225</v>
      </c>
      <c r="M32" s="38" t="s">
        <v>226</v>
      </c>
    </row>
    <row r="33" customFormat="false" ht="30" hidden="false" customHeight="true" outlineLevel="0" collapsed="false">
      <c r="A33" s="31" t="s">
        <v>227</v>
      </c>
      <c r="B33" s="32" t="s">
        <v>228</v>
      </c>
      <c r="C33" s="32" t="s">
        <v>229</v>
      </c>
      <c r="D33" s="33" t="s">
        <v>230</v>
      </c>
      <c r="E33" s="31" t="s">
        <v>231</v>
      </c>
      <c r="F33" s="31" t="n">
        <v>1</v>
      </c>
      <c r="G33" s="34" t="n">
        <v>6.5</v>
      </c>
      <c r="H33" s="34" t="n">
        <v>6.5</v>
      </c>
      <c r="I33" s="40" t="s">
        <v>74</v>
      </c>
      <c r="J33" s="31" t="s">
        <v>58</v>
      </c>
      <c r="K33" s="32" t="s">
        <v>59</v>
      </c>
      <c r="L33" s="33" t="s">
        <v>232</v>
      </c>
      <c r="M33" s="33" t="s">
        <v>233</v>
      </c>
    </row>
    <row r="34" customFormat="false" ht="30" hidden="false" customHeight="true" outlineLevel="0" collapsed="false">
      <c r="A34" s="36" t="s">
        <v>86</v>
      </c>
      <c r="B34" s="37" t="s">
        <v>234</v>
      </c>
      <c r="C34" s="37" t="s">
        <v>86</v>
      </c>
      <c r="D34" s="38" t="s">
        <v>235</v>
      </c>
      <c r="E34" s="36" t="s">
        <v>236</v>
      </c>
      <c r="F34" s="36" t="n">
        <v>1</v>
      </c>
      <c r="G34" s="39" t="n">
        <v>0.35</v>
      </c>
      <c r="H34" s="39" t="n">
        <v>0.35</v>
      </c>
      <c r="I34" s="40" t="s">
        <v>74</v>
      </c>
      <c r="J34" s="36" t="s">
        <v>58</v>
      </c>
      <c r="K34" s="37" t="s">
        <v>59</v>
      </c>
      <c r="L34" s="38" t="s">
        <v>237</v>
      </c>
      <c r="M34" s="38" t="s">
        <v>238</v>
      </c>
    </row>
    <row r="35" customFormat="false" ht="30" hidden="false" customHeight="true" outlineLevel="0" collapsed="false">
      <c r="A35" s="31" t="s">
        <v>239</v>
      </c>
      <c r="B35" s="32" t="s">
        <v>240</v>
      </c>
      <c r="C35" s="32" t="s">
        <v>241</v>
      </c>
      <c r="D35" s="33" t="s">
        <v>242</v>
      </c>
      <c r="E35" s="31" t="s">
        <v>89</v>
      </c>
      <c r="F35" s="31" t="n">
        <v>2</v>
      </c>
      <c r="G35" s="34" t="n">
        <v>0.1</v>
      </c>
      <c r="H35" s="34" t="n">
        <v>0.2</v>
      </c>
      <c r="I35" s="40" t="s">
        <v>74</v>
      </c>
      <c r="J35" s="31" t="s">
        <v>58</v>
      </c>
      <c r="K35" s="32" t="s">
        <v>59</v>
      </c>
      <c r="L35" s="33" t="s">
        <v>243</v>
      </c>
      <c r="M35" s="33" t="s">
        <v>244</v>
      </c>
    </row>
    <row r="36" customFormat="false" ht="30" hidden="false" customHeight="true" outlineLevel="0" collapsed="false">
      <c r="A36" s="36" t="s">
        <v>245</v>
      </c>
      <c r="B36" s="37" t="s">
        <v>246</v>
      </c>
      <c r="C36" s="37" t="s">
        <v>247</v>
      </c>
      <c r="D36" s="38" t="s">
        <v>248</v>
      </c>
      <c r="E36" s="36" t="s">
        <v>249</v>
      </c>
      <c r="F36" s="36" t="n">
        <v>1</v>
      </c>
      <c r="G36" s="39" t="n">
        <v>28</v>
      </c>
      <c r="H36" s="39" t="n">
        <v>28</v>
      </c>
      <c r="I36" s="35" t="s">
        <v>57</v>
      </c>
      <c r="J36" s="36" t="s">
        <v>82</v>
      </c>
      <c r="K36" s="37" t="s">
        <v>250</v>
      </c>
      <c r="L36" s="38" t="s">
        <v>251</v>
      </c>
      <c r="M36" s="38" t="s">
        <v>252</v>
      </c>
    </row>
    <row r="37" customFormat="false" ht="30" hidden="false" customHeight="true" outlineLevel="0" collapsed="false">
      <c r="A37" s="31" t="s">
        <v>253</v>
      </c>
      <c r="B37" s="32" t="s">
        <v>254</v>
      </c>
      <c r="C37" s="32" t="s">
        <v>255</v>
      </c>
      <c r="D37" s="33" t="s">
        <v>256</v>
      </c>
      <c r="E37" s="31" t="s">
        <v>257</v>
      </c>
      <c r="F37" s="31" t="n">
        <v>1</v>
      </c>
      <c r="G37" s="34" t="n">
        <v>6.5</v>
      </c>
      <c r="H37" s="34" t="n">
        <v>6.5</v>
      </c>
      <c r="I37" s="35" t="s">
        <v>57</v>
      </c>
      <c r="J37" s="31" t="s">
        <v>58</v>
      </c>
      <c r="K37" s="32" t="s">
        <v>59</v>
      </c>
      <c r="L37" s="33" t="s">
        <v>258</v>
      </c>
      <c r="M37" s="33" t="s">
        <v>259</v>
      </c>
    </row>
    <row r="38" customFormat="false" ht="30" hidden="false" customHeight="true" outlineLevel="0" collapsed="false">
      <c r="A38" s="36" t="s">
        <v>260</v>
      </c>
      <c r="B38" s="37" t="s">
        <v>261</v>
      </c>
      <c r="C38" s="37" t="s">
        <v>262</v>
      </c>
      <c r="D38" s="38" t="s">
        <v>263</v>
      </c>
      <c r="E38" s="36" t="s">
        <v>264</v>
      </c>
      <c r="F38" s="36" t="n">
        <v>1</v>
      </c>
      <c r="G38" s="39" t="n">
        <v>2.6</v>
      </c>
      <c r="H38" s="39" t="n">
        <v>2.6</v>
      </c>
      <c r="I38" s="41" t="s">
        <v>265</v>
      </c>
      <c r="J38" s="36" t="s">
        <v>58</v>
      </c>
      <c r="K38" s="37" t="s">
        <v>59</v>
      </c>
      <c r="L38" s="38" t="s">
        <v>266</v>
      </c>
      <c r="M38" s="38" t="s">
        <v>267</v>
      </c>
    </row>
    <row r="39" customFormat="false" ht="30" hidden="false" customHeight="true" outlineLevel="0" collapsed="false">
      <c r="A39" s="31" t="s">
        <v>268</v>
      </c>
      <c r="B39" s="32" t="s">
        <v>269</v>
      </c>
      <c r="C39" s="32" t="s">
        <v>270</v>
      </c>
      <c r="D39" s="33" t="s">
        <v>271</v>
      </c>
      <c r="E39" s="31" t="s">
        <v>272</v>
      </c>
      <c r="F39" s="31" t="n">
        <v>1</v>
      </c>
      <c r="G39" s="34" t="n">
        <v>8.5</v>
      </c>
      <c r="H39" s="34" t="n">
        <v>8.5</v>
      </c>
      <c r="I39" s="40" t="s">
        <v>74</v>
      </c>
      <c r="J39" s="31" t="s">
        <v>58</v>
      </c>
      <c r="K39" s="32" t="s">
        <v>273</v>
      </c>
      <c r="L39" s="33" t="s">
        <v>274</v>
      </c>
      <c r="M39" s="33" t="s">
        <v>275</v>
      </c>
    </row>
    <row r="40" customFormat="false" ht="30" hidden="false" customHeight="true" outlineLevel="0" collapsed="false">
      <c r="A40" s="36" t="s">
        <v>276</v>
      </c>
      <c r="B40" s="37" t="s">
        <v>277</v>
      </c>
      <c r="C40" s="37" t="s">
        <v>278</v>
      </c>
      <c r="D40" s="38" t="s">
        <v>279</v>
      </c>
      <c r="E40" s="36" t="s">
        <v>280</v>
      </c>
      <c r="F40" s="36" t="n">
        <v>1</v>
      </c>
      <c r="G40" s="39" t="n">
        <v>0.7</v>
      </c>
      <c r="H40" s="39" t="n">
        <v>0.7</v>
      </c>
      <c r="I40" s="40" t="s">
        <v>74</v>
      </c>
      <c r="J40" s="36" t="s">
        <v>58</v>
      </c>
      <c r="K40" s="37" t="s">
        <v>59</v>
      </c>
      <c r="L40" s="38" t="s">
        <v>281</v>
      </c>
      <c r="M40" s="38" t="s">
        <v>282</v>
      </c>
    </row>
    <row r="41" customFormat="false" ht="30" hidden="false" customHeight="true" outlineLevel="0" collapsed="false">
      <c r="A41" s="31" t="s">
        <v>283</v>
      </c>
      <c r="B41" s="32" t="s">
        <v>284</v>
      </c>
      <c r="C41" s="32" t="s">
        <v>285</v>
      </c>
      <c r="D41" s="33" t="s">
        <v>286</v>
      </c>
      <c r="E41" s="31" t="s">
        <v>280</v>
      </c>
      <c r="F41" s="31" t="n">
        <v>1</v>
      </c>
      <c r="G41" s="34" t="n">
        <v>2.4</v>
      </c>
      <c r="H41" s="34" t="n">
        <v>2.4</v>
      </c>
      <c r="I41" s="40" t="s">
        <v>74</v>
      </c>
      <c r="J41" s="31" t="s">
        <v>58</v>
      </c>
      <c r="K41" s="32" t="s">
        <v>59</v>
      </c>
      <c r="L41" s="33" t="s">
        <v>287</v>
      </c>
      <c r="M41" s="33" t="s">
        <v>288</v>
      </c>
    </row>
    <row r="42" customFormat="false" ht="30" hidden="false" customHeight="true" outlineLevel="0" collapsed="false">
      <c r="A42" s="36" t="s">
        <v>289</v>
      </c>
      <c r="B42" s="37" t="s">
        <v>290</v>
      </c>
      <c r="C42" s="37" t="s">
        <v>291</v>
      </c>
      <c r="D42" s="38" t="s">
        <v>292</v>
      </c>
      <c r="E42" s="36" t="s">
        <v>293</v>
      </c>
      <c r="F42" s="36" t="n">
        <v>1</v>
      </c>
      <c r="G42" s="39" t="n">
        <v>7.9</v>
      </c>
      <c r="H42" s="39" t="n">
        <v>7.9</v>
      </c>
      <c r="I42" s="40" t="s">
        <v>74</v>
      </c>
      <c r="J42" s="36" t="s">
        <v>82</v>
      </c>
      <c r="K42" s="37" t="s">
        <v>294</v>
      </c>
      <c r="L42" s="38" t="s">
        <v>295</v>
      </c>
      <c r="M42" s="38" t="s">
        <v>296</v>
      </c>
    </row>
    <row r="43" customFormat="false" ht="30" hidden="false" customHeight="true" outlineLevel="0" collapsed="false">
      <c r="A43" s="31" t="s">
        <v>297</v>
      </c>
      <c r="B43" s="32" t="s">
        <v>298</v>
      </c>
      <c r="C43" s="32" t="s">
        <v>299</v>
      </c>
      <c r="D43" s="33" t="s">
        <v>300</v>
      </c>
      <c r="E43" s="31" t="s">
        <v>280</v>
      </c>
      <c r="F43" s="31" t="n">
        <v>1</v>
      </c>
      <c r="G43" s="34" t="n">
        <v>1.6</v>
      </c>
      <c r="H43" s="34" t="n">
        <v>1.6</v>
      </c>
      <c r="I43" s="35" t="s">
        <v>57</v>
      </c>
      <c r="J43" s="31" t="s">
        <v>58</v>
      </c>
      <c r="K43" s="32" t="s">
        <v>59</v>
      </c>
      <c r="L43" s="33" t="s">
        <v>301</v>
      </c>
      <c r="M43" s="33" t="s">
        <v>302</v>
      </c>
    </row>
    <row r="44" customFormat="false" ht="30" hidden="false" customHeight="true" outlineLevel="0" collapsed="false">
      <c r="A44" s="36" t="s">
        <v>303</v>
      </c>
      <c r="B44" s="37" t="s">
        <v>304</v>
      </c>
      <c r="C44" s="37" t="s">
        <v>305</v>
      </c>
      <c r="D44" s="38" t="s">
        <v>306</v>
      </c>
      <c r="E44" s="36" t="s">
        <v>280</v>
      </c>
      <c r="F44" s="36" t="n">
        <v>1</v>
      </c>
      <c r="G44" s="39" t="n">
        <v>26</v>
      </c>
      <c r="H44" s="39" t="n">
        <v>0</v>
      </c>
      <c r="I44" s="41" t="s">
        <v>307</v>
      </c>
      <c r="J44" s="36" t="s">
        <v>308</v>
      </c>
      <c r="K44" s="37" t="s">
        <v>294</v>
      </c>
      <c r="L44" s="38" t="s">
        <v>309</v>
      </c>
      <c r="M44" s="38" t="s">
        <v>310</v>
      </c>
    </row>
    <row r="45" customFormat="false" ht="30" hidden="false" customHeight="true" outlineLevel="0" collapsed="false">
      <c r="A45" s="31" t="s">
        <v>311</v>
      </c>
      <c r="B45" s="32" t="s">
        <v>312</v>
      </c>
      <c r="C45" s="32" t="s">
        <v>86</v>
      </c>
      <c r="D45" s="33" t="s">
        <v>313</v>
      </c>
      <c r="E45" s="31" t="s">
        <v>314</v>
      </c>
      <c r="F45" s="31" t="n">
        <v>1</v>
      </c>
      <c r="G45" s="34" t="n">
        <v>1.1</v>
      </c>
      <c r="H45" s="34" t="n">
        <v>1.1</v>
      </c>
      <c r="I45" s="35" t="s">
        <v>57</v>
      </c>
      <c r="J45" s="31" t="s">
        <v>58</v>
      </c>
      <c r="K45" s="32" t="s">
        <v>59</v>
      </c>
      <c r="L45" s="33" t="s">
        <v>315</v>
      </c>
      <c r="M45" s="33" t="s">
        <v>316</v>
      </c>
    </row>
    <row r="46" customFormat="false" ht="30" hidden="false" customHeight="true" outlineLevel="0" collapsed="false">
      <c r="A46" s="36" t="s">
        <v>86</v>
      </c>
      <c r="B46" s="37" t="s">
        <v>317</v>
      </c>
      <c r="C46" s="37" t="s">
        <v>86</v>
      </c>
      <c r="D46" s="38" t="s">
        <v>318</v>
      </c>
      <c r="E46" s="36" t="s">
        <v>89</v>
      </c>
      <c r="F46" s="36" t="n">
        <v>7</v>
      </c>
      <c r="G46" s="39" t="n">
        <v>0.02</v>
      </c>
      <c r="H46" s="39" t="n">
        <v>0.14</v>
      </c>
      <c r="I46" s="40" t="s">
        <v>74</v>
      </c>
      <c r="J46" s="36" t="s">
        <v>58</v>
      </c>
      <c r="K46" s="37" t="s">
        <v>59</v>
      </c>
      <c r="L46" s="38" t="s">
        <v>319</v>
      </c>
      <c r="M46" s="38" t="s">
        <v>320</v>
      </c>
    </row>
    <row r="47" customFormat="false" ht="30" hidden="false" customHeight="true" outlineLevel="0" collapsed="false">
      <c r="A47" s="31" t="s">
        <v>321</v>
      </c>
      <c r="B47" s="32" t="s">
        <v>322</v>
      </c>
      <c r="C47" s="32" t="s">
        <v>323</v>
      </c>
      <c r="D47" s="33" t="s">
        <v>324</v>
      </c>
      <c r="E47" s="31" t="s">
        <v>325</v>
      </c>
      <c r="F47" s="31" t="n">
        <v>1</v>
      </c>
      <c r="G47" s="34" t="n">
        <v>12</v>
      </c>
      <c r="H47" s="34" t="n">
        <v>12</v>
      </c>
      <c r="I47" s="35" t="s">
        <v>57</v>
      </c>
      <c r="J47" s="31" t="s">
        <v>82</v>
      </c>
      <c r="K47" s="32" t="s">
        <v>326</v>
      </c>
      <c r="L47" s="33" t="s">
        <v>327</v>
      </c>
      <c r="M47" s="33" t="s">
        <v>328</v>
      </c>
    </row>
    <row r="48" customFormat="false" ht="30" hidden="false" customHeight="true" outlineLevel="0" collapsed="false">
      <c r="A48" s="36" t="s">
        <v>329</v>
      </c>
      <c r="B48" s="37" t="s">
        <v>330</v>
      </c>
      <c r="C48" s="37" t="s">
        <v>331</v>
      </c>
      <c r="D48" s="38" t="s">
        <v>332</v>
      </c>
      <c r="E48" s="36" t="s">
        <v>333</v>
      </c>
      <c r="F48" s="36" t="n">
        <v>1</v>
      </c>
      <c r="G48" s="39" t="n">
        <v>55</v>
      </c>
      <c r="H48" s="39" t="n">
        <v>55</v>
      </c>
      <c r="I48" s="35" t="s">
        <v>57</v>
      </c>
      <c r="J48" s="36" t="s">
        <v>82</v>
      </c>
      <c r="K48" s="37" t="s">
        <v>334</v>
      </c>
      <c r="L48" s="38" t="s">
        <v>335</v>
      </c>
      <c r="M48" s="38" t="s">
        <v>336</v>
      </c>
    </row>
    <row r="49" customFormat="false" ht="30" hidden="false" customHeight="true" outlineLevel="0" collapsed="false">
      <c r="A49" s="31" t="s">
        <v>337</v>
      </c>
      <c r="B49" s="32" t="s">
        <v>338</v>
      </c>
      <c r="C49" s="32" t="s">
        <v>339</v>
      </c>
      <c r="D49" s="33" t="s">
        <v>340</v>
      </c>
      <c r="E49" s="31" t="s">
        <v>314</v>
      </c>
      <c r="F49" s="31" t="n">
        <v>1</v>
      </c>
      <c r="G49" s="34" t="n">
        <v>0.3</v>
      </c>
      <c r="H49" s="34" t="n">
        <v>0.3</v>
      </c>
      <c r="I49" s="35" t="s">
        <v>57</v>
      </c>
      <c r="J49" s="31" t="s">
        <v>82</v>
      </c>
      <c r="K49" s="32" t="s">
        <v>341</v>
      </c>
      <c r="L49" s="33" t="s">
        <v>86</v>
      </c>
      <c r="M49" s="33" t="s">
        <v>342</v>
      </c>
    </row>
    <row r="50" customFormat="false" ht="30" hidden="false" customHeight="true" outlineLevel="0" collapsed="false">
      <c r="A50" s="36" t="s">
        <v>343</v>
      </c>
      <c r="B50" s="37" t="s">
        <v>344</v>
      </c>
      <c r="C50" s="37" t="s">
        <v>86</v>
      </c>
      <c r="D50" s="38" t="s">
        <v>345</v>
      </c>
      <c r="E50" s="36" t="s">
        <v>86</v>
      </c>
      <c r="F50" s="36" t="n">
        <v>1</v>
      </c>
      <c r="G50" s="39" t="n">
        <v>4</v>
      </c>
      <c r="H50" s="39" t="n">
        <v>4</v>
      </c>
      <c r="I50" s="35" t="s">
        <v>57</v>
      </c>
      <c r="J50" s="36" t="s">
        <v>82</v>
      </c>
      <c r="K50" s="37" t="s">
        <v>346</v>
      </c>
      <c r="L50" s="38" t="s">
        <v>347</v>
      </c>
      <c r="M50" s="38" t="s">
        <v>348</v>
      </c>
    </row>
    <row r="51" customFormat="false" ht="30" hidden="false" customHeight="true" outlineLevel="0" collapsed="false">
      <c r="A51" s="31" t="s">
        <v>349</v>
      </c>
      <c r="B51" s="32" t="s">
        <v>350</v>
      </c>
      <c r="C51" s="32" t="s">
        <v>86</v>
      </c>
      <c r="D51" s="33" t="s">
        <v>351</v>
      </c>
      <c r="E51" s="31" t="s">
        <v>86</v>
      </c>
      <c r="F51" s="31" t="n">
        <v>2</v>
      </c>
      <c r="G51" s="34" t="n">
        <v>3.5</v>
      </c>
      <c r="H51" s="34" t="n">
        <v>7</v>
      </c>
      <c r="I51" s="35" t="s">
        <v>57</v>
      </c>
      <c r="J51" s="31" t="s">
        <v>82</v>
      </c>
      <c r="K51" s="32" t="s">
        <v>83</v>
      </c>
      <c r="L51" s="33" t="s">
        <v>86</v>
      </c>
      <c r="M51" s="33" t="s">
        <v>352</v>
      </c>
    </row>
    <row r="52" customFormat="false" ht="30" hidden="false" customHeight="true" outlineLevel="0" collapsed="false">
      <c r="A52" s="36" t="s">
        <v>86</v>
      </c>
      <c r="B52" s="37" t="s">
        <v>353</v>
      </c>
      <c r="C52" s="37" t="s">
        <v>97</v>
      </c>
      <c r="D52" s="38" t="s">
        <v>354</v>
      </c>
      <c r="E52" s="36" t="s">
        <v>89</v>
      </c>
      <c r="F52" s="36" t="n">
        <v>4</v>
      </c>
      <c r="G52" s="39" t="n">
        <v>0.05</v>
      </c>
      <c r="H52" s="39" t="n">
        <v>0.2</v>
      </c>
      <c r="I52" s="40" t="s">
        <v>74</v>
      </c>
      <c r="J52" s="36" t="s">
        <v>58</v>
      </c>
      <c r="K52" s="37" t="s">
        <v>59</v>
      </c>
      <c r="L52" s="38" t="s">
        <v>86</v>
      </c>
      <c r="M52" s="38" t="s">
        <v>355</v>
      </c>
    </row>
    <row r="53" customFormat="false" ht="30" hidden="false" customHeight="true" outlineLevel="0" collapsed="false">
      <c r="A53" s="31" t="s">
        <v>86</v>
      </c>
      <c r="B53" s="32" t="s">
        <v>356</v>
      </c>
      <c r="C53" s="32" t="s">
        <v>86</v>
      </c>
      <c r="D53" s="33" t="s">
        <v>357</v>
      </c>
      <c r="E53" s="31" t="s">
        <v>190</v>
      </c>
      <c r="F53" s="31" t="n">
        <v>2</v>
      </c>
      <c r="G53" s="34" t="n">
        <v>0.4</v>
      </c>
      <c r="H53" s="34" t="n">
        <v>0.8</v>
      </c>
      <c r="I53" s="40" t="s">
        <v>74</v>
      </c>
      <c r="J53" s="31" t="s">
        <v>58</v>
      </c>
      <c r="K53" s="32" t="s">
        <v>59</v>
      </c>
      <c r="L53" s="33" t="s">
        <v>86</v>
      </c>
      <c r="M53" s="33" t="s">
        <v>358</v>
      </c>
    </row>
    <row r="54" customFormat="false" ht="30" hidden="false" customHeight="true" outlineLevel="0" collapsed="false">
      <c r="A54" s="36" t="s">
        <v>359</v>
      </c>
      <c r="B54" s="37" t="s">
        <v>360</v>
      </c>
      <c r="C54" s="37" t="s">
        <v>361</v>
      </c>
      <c r="D54" s="38" t="s">
        <v>362</v>
      </c>
      <c r="E54" s="36" t="s">
        <v>314</v>
      </c>
      <c r="F54" s="36" t="n">
        <v>1</v>
      </c>
      <c r="G54" s="39" t="n">
        <v>0.3</v>
      </c>
      <c r="H54" s="39" t="n">
        <v>0.3</v>
      </c>
      <c r="I54" s="35" t="s">
        <v>57</v>
      </c>
      <c r="J54" s="36" t="s">
        <v>58</v>
      </c>
      <c r="K54" s="37" t="s">
        <v>59</v>
      </c>
      <c r="L54" s="38" t="s">
        <v>363</v>
      </c>
      <c r="M54" s="38" t="s">
        <v>364</v>
      </c>
    </row>
    <row r="55" customFormat="false" ht="30" hidden="false" customHeight="true" outlineLevel="0" collapsed="false">
      <c r="A55" s="31" t="s">
        <v>365</v>
      </c>
      <c r="B55" s="32" t="s">
        <v>366</v>
      </c>
      <c r="C55" s="32" t="s">
        <v>86</v>
      </c>
      <c r="D55" s="33" t="s">
        <v>367</v>
      </c>
      <c r="E55" s="31" t="s">
        <v>173</v>
      </c>
      <c r="F55" s="31" t="n">
        <v>1</v>
      </c>
      <c r="G55" s="34" t="n">
        <v>0.2</v>
      </c>
      <c r="H55" s="34" t="n">
        <v>0.2</v>
      </c>
      <c r="I55" s="35" t="s">
        <v>57</v>
      </c>
      <c r="J55" s="31" t="s">
        <v>82</v>
      </c>
      <c r="K55" s="32" t="s">
        <v>174</v>
      </c>
      <c r="L55" s="33" t="s">
        <v>86</v>
      </c>
      <c r="M55" s="33" t="s">
        <v>86</v>
      </c>
    </row>
    <row r="56" customFormat="false" ht="30" hidden="false" customHeight="true" outlineLevel="0" collapsed="false">
      <c r="A56" s="36" t="s">
        <v>368</v>
      </c>
      <c r="B56" s="37" t="s">
        <v>369</v>
      </c>
      <c r="C56" s="37" t="s">
        <v>370</v>
      </c>
      <c r="D56" s="38" t="s">
        <v>371</v>
      </c>
      <c r="E56" s="36" t="s">
        <v>314</v>
      </c>
      <c r="F56" s="36" t="n">
        <v>1</v>
      </c>
      <c r="G56" s="39" t="n">
        <v>0.6</v>
      </c>
      <c r="H56" s="39" t="n">
        <v>0.6</v>
      </c>
      <c r="I56" s="40" t="s">
        <v>74</v>
      </c>
      <c r="J56" s="36" t="s">
        <v>58</v>
      </c>
      <c r="K56" s="37" t="s">
        <v>59</v>
      </c>
      <c r="L56" s="38" t="s">
        <v>372</v>
      </c>
      <c r="M56" s="38" t="s">
        <v>373</v>
      </c>
    </row>
    <row r="57" customFormat="false" ht="30" hidden="false" customHeight="true" outlineLevel="0" collapsed="false">
      <c r="A57" s="31" t="s">
        <v>374</v>
      </c>
      <c r="B57" s="32" t="s">
        <v>375</v>
      </c>
      <c r="C57" s="32" t="s">
        <v>376</v>
      </c>
      <c r="D57" s="33" t="s">
        <v>377</v>
      </c>
      <c r="E57" s="31" t="s">
        <v>173</v>
      </c>
      <c r="F57" s="31" t="n">
        <v>1</v>
      </c>
      <c r="G57" s="34" t="n">
        <v>0.2</v>
      </c>
      <c r="H57" s="34" t="n">
        <v>0.2</v>
      </c>
      <c r="I57" s="40" t="s">
        <v>74</v>
      </c>
      <c r="J57" s="31" t="s">
        <v>82</v>
      </c>
      <c r="K57" s="32" t="s">
        <v>83</v>
      </c>
      <c r="L57" s="33" t="s">
        <v>86</v>
      </c>
      <c r="M57" s="33" t="s">
        <v>378</v>
      </c>
    </row>
    <row r="58" customFormat="false" ht="30" hidden="false" customHeight="true" outlineLevel="0" collapsed="false">
      <c r="A58" s="36" t="s">
        <v>379</v>
      </c>
      <c r="B58" s="37" t="s">
        <v>380</v>
      </c>
      <c r="C58" s="37" t="s">
        <v>86</v>
      </c>
      <c r="D58" s="38" t="s">
        <v>381</v>
      </c>
      <c r="E58" s="36" t="s">
        <v>173</v>
      </c>
      <c r="F58" s="36" t="n">
        <v>1</v>
      </c>
      <c r="G58" s="39" t="n">
        <v>1.5</v>
      </c>
      <c r="H58" s="39" t="n">
        <v>1.5</v>
      </c>
      <c r="I58" s="40" t="s">
        <v>74</v>
      </c>
      <c r="J58" s="36" t="s">
        <v>82</v>
      </c>
      <c r="K58" s="37" t="s">
        <v>382</v>
      </c>
      <c r="L58" s="38" t="s">
        <v>383</v>
      </c>
      <c r="M58" s="38" t="s">
        <v>384</v>
      </c>
    </row>
    <row r="59" customFormat="false" ht="30" hidden="false" customHeight="true" outlineLevel="0" collapsed="false">
      <c r="A59" s="31" t="s">
        <v>385</v>
      </c>
      <c r="B59" s="32" t="s">
        <v>386</v>
      </c>
      <c r="C59" s="32" t="s">
        <v>387</v>
      </c>
      <c r="D59" s="33" t="s">
        <v>388</v>
      </c>
      <c r="E59" s="31" t="s">
        <v>173</v>
      </c>
      <c r="F59" s="31" t="n">
        <v>1</v>
      </c>
      <c r="G59" s="34" t="n">
        <v>0.25</v>
      </c>
      <c r="H59" s="34" t="n">
        <v>0.25</v>
      </c>
      <c r="I59" s="40" t="s">
        <v>74</v>
      </c>
      <c r="J59" s="31" t="s">
        <v>82</v>
      </c>
      <c r="K59" s="32" t="s">
        <v>174</v>
      </c>
      <c r="L59" s="33" t="s">
        <v>181</v>
      </c>
      <c r="M59" s="33" t="s">
        <v>389</v>
      </c>
    </row>
    <row r="60" customFormat="false" ht="30" hidden="false" customHeight="true" outlineLevel="0" collapsed="false">
      <c r="A60" s="36" t="s">
        <v>390</v>
      </c>
      <c r="B60" s="37" t="s">
        <v>391</v>
      </c>
      <c r="C60" s="37" t="s">
        <v>392</v>
      </c>
      <c r="D60" s="38" t="s">
        <v>393</v>
      </c>
      <c r="E60" s="36" t="s">
        <v>394</v>
      </c>
      <c r="F60" s="36" t="n">
        <v>1</v>
      </c>
      <c r="G60" s="39" t="n">
        <v>0.3</v>
      </c>
      <c r="H60" s="39" t="n">
        <v>0.3</v>
      </c>
      <c r="I60" s="40" t="s">
        <v>74</v>
      </c>
      <c r="J60" s="36" t="s">
        <v>58</v>
      </c>
      <c r="K60" s="37" t="s">
        <v>59</v>
      </c>
      <c r="L60" s="38" t="s">
        <v>395</v>
      </c>
      <c r="M60" s="38" t="s">
        <v>396</v>
      </c>
    </row>
    <row r="61" customFormat="false" ht="30" hidden="false" customHeight="true" outlineLevel="0" collapsed="false">
      <c r="A61" s="31" t="s">
        <v>397</v>
      </c>
      <c r="B61" s="32" t="s">
        <v>398</v>
      </c>
      <c r="C61" s="32" t="s">
        <v>399</v>
      </c>
      <c r="D61" s="33" t="s">
        <v>400</v>
      </c>
      <c r="E61" s="31" t="s">
        <v>401</v>
      </c>
      <c r="F61" s="31" t="n">
        <v>4</v>
      </c>
      <c r="G61" s="34" t="n">
        <v>0.25</v>
      </c>
      <c r="H61" s="34" t="n">
        <v>1</v>
      </c>
      <c r="I61" s="40" t="s">
        <v>74</v>
      </c>
      <c r="J61" s="31" t="s">
        <v>58</v>
      </c>
      <c r="K61" s="32" t="s">
        <v>59</v>
      </c>
      <c r="L61" s="33" t="s">
        <v>402</v>
      </c>
      <c r="M61" s="33" t="s">
        <v>403</v>
      </c>
    </row>
    <row r="62" customFormat="false" ht="30" hidden="false" customHeight="true" outlineLevel="0" collapsed="false">
      <c r="A62" s="36" t="s">
        <v>86</v>
      </c>
      <c r="B62" s="37" t="s">
        <v>404</v>
      </c>
      <c r="C62" s="37" t="s">
        <v>86</v>
      </c>
      <c r="D62" s="38" t="s">
        <v>405</v>
      </c>
      <c r="E62" s="36" t="s">
        <v>89</v>
      </c>
      <c r="F62" s="36" t="n">
        <v>1</v>
      </c>
      <c r="G62" s="39" t="n">
        <v>0.02</v>
      </c>
      <c r="H62" s="39" t="n">
        <v>0.02</v>
      </c>
      <c r="I62" s="35" t="s">
        <v>57</v>
      </c>
      <c r="J62" s="36" t="s">
        <v>58</v>
      </c>
      <c r="K62" s="37" t="s">
        <v>59</v>
      </c>
      <c r="L62" s="38" t="s">
        <v>86</v>
      </c>
      <c r="M62" s="38" t="s">
        <v>406</v>
      </c>
    </row>
    <row r="63" customFormat="false" ht="30" hidden="false" customHeight="true" outlineLevel="0" collapsed="false">
      <c r="A63" s="31" t="s">
        <v>86</v>
      </c>
      <c r="B63" s="32" t="s">
        <v>407</v>
      </c>
      <c r="C63" s="32" t="s">
        <v>86</v>
      </c>
      <c r="D63" s="33" t="s">
        <v>408</v>
      </c>
      <c r="E63" s="31" t="s">
        <v>89</v>
      </c>
      <c r="F63" s="31" t="n">
        <v>1</v>
      </c>
      <c r="G63" s="34" t="n">
        <v>0.02</v>
      </c>
      <c r="H63" s="34" t="n">
        <v>0.02</v>
      </c>
      <c r="I63" s="35" t="s">
        <v>57</v>
      </c>
      <c r="J63" s="31" t="s">
        <v>58</v>
      </c>
      <c r="K63" s="32" t="s">
        <v>59</v>
      </c>
      <c r="L63" s="33" t="s">
        <v>86</v>
      </c>
      <c r="M63" s="33" t="s">
        <v>86</v>
      </c>
    </row>
    <row r="64" customFormat="false" ht="30" hidden="false" customHeight="true" outlineLevel="0" collapsed="false">
      <c r="A64" s="36" t="s">
        <v>86</v>
      </c>
      <c r="B64" s="37" t="s">
        <v>409</v>
      </c>
      <c r="C64" s="37" t="s">
        <v>86</v>
      </c>
      <c r="D64" s="38" t="s">
        <v>410</v>
      </c>
      <c r="E64" s="36" t="s">
        <v>89</v>
      </c>
      <c r="F64" s="36" t="n">
        <v>2</v>
      </c>
      <c r="G64" s="39" t="n">
        <v>0.08</v>
      </c>
      <c r="H64" s="39" t="n">
        <v>0.16</v>
      </c>
      <c r="I64" s="35" t="s">
        <v>57</v>
      </c>
      <c r="J64" s="36" t="s">
        <v>58</v>
      </c>
      <c r="K64" s="37" t="s">
        <v>59</v>
      </c>
      <c r="L64" s="38" t="s">
        <v>86</v>
      </c>
      <c r="M64" s="38" t="s">
        <v>411</v>
      </c>
    </row>
    <row r="65" customFormat="false" ht="30" hidden="false" customHeight="true" outlineLevel="0" collapsed="false">
      <c r="A65" s="31" t="s">
        <v>412</v>
      </c>
      <c r="B65" s="32" t="s">
        <v>413</v>
      </c>
      <c r="C65" s="32" t="s">
        <v>86</v>
      </c>
      <c r="D65" s="33" t="s">
        <v>414</v>
      </c>
      <c r="E65" s="31" t="s">
        <v>236</v>
      </c>
      <c r="F65" s="31" t="n">
        <v>3</v>
      </c>
      <c r="G65" s="34" t="n">
        <v>0.06</v>
      </c>
      <c r="H65" s="34" t="n">
        <v>0.18</v>
      </c>
      <c r="I65" s="40" t="s">
        <v>74</v>
      </c>
      <c r="J65" s="31" t="s">
        <v>58</v>
      </c>
      <c r="K65" s="32" t="s">
        <v>59</v>
      </c>
      <c r="L65" s="33" t="s">
        <v>86</v>
      </c>
      <c r="M65" s="33" t="s">
        <v>415</v>
      </c>
    </row>
    <row r="66" customFormat="false" ht="30" hidden="false" customHeight="true" outlineLevel="0" collapsed="false">
      <c r="A66" s="36" t="s">
        <v>86</v>
      </c>
      <c r="B66" s="37" t="s">
        <v>416</v>
      </c>
      <c r="C66" s="37" t="s">
        <v>86</v>
      </c>
      <c r="D66" s="38" t="s">
        <v>417</v>
      </c>
      <c r="E66" s="36" t="s">
        <v>89</v>
      </c>
      <c r="F66" s="36" t="n">
        <v>3</v>
      </c>
      <c r="G66" s="39" t="n">
        <v>0.02</v>
      </c>
      <c r="H66" s="39" t="n">
        <v>0.06</v>
      </c>
      <c r="I66" s="40" t="s">
        <v>74</v>
      </c>
      <c r="J66" s="36" t="s">
        <v>58</v>
      </c>
      <c r="K66" s="37" t="s">
        <v>59</v>
      </c>
      <c r="L66" s="38" t="s">
        <v>86</v>
      </c>
      <c r="M66" s="38" t="s">
        <v>86</v>
      </c>
    </row>
    <row r="67" customFormat="false" ht="30" hidden="false" customHeight="true" outlineLevel="0" collapsed="false">
      <c r="A67" s="31" t="s">
        <v>418</v>
      </c>
      <c r="B67" s="32" t="s">
        <v>419</v>
      </c>
      <c r="C67" s="32" t="s">
        <v>86</v>
      </c>
      <c r="D67" s="33" t="s">
        <v>420</v>
      </c>
      <c r="E67" s="31" t="s">
        <v>314</v>
      </c>
      <c r="F67" s="31" t="n">
        <v>24</v>
      </c>
      <c r="G67" s="34" t="n">
        <v>0.03</v>
      </c>
      <c r="H67" s="34" t="n">
        <v>0.72</v>
      </c>
      <c r="I67" s="35" t="s">
        <v>57</v>
      </c>
      <c r="J67" s="31" t="s">
        <v>58</v>
      </c>
      <c r="K67" s="32" t="s">
        <v>421</v>
      </c>
      <c r="L67" s="33" t="s">
        <v>422</v>
      </c>
      <c r="M67" s="33" t="s">
        <v>423</v>
      </c>
    </row>
    <row r="68" customFormat="false" ht="30" hidden="false" customHeight="true" outlineLevel="0" collapsed="false">
      <c r="A68" s="36" t="s">
        <v>86</v>
      </c>
      <c r="B68" s="37" t="s">
        <v>424</v>
      </c>
      <c r="C68" s="37" t="s">
        <v>86</v>
      </c>
      <c r="D68" s="38" t="s">
        <v>425</v>
      </c>
      <c r="E68" s="36" t="s">
        <v>89</v>
      </c>
      <c r="F68" s="36" t="n">
        <v>40</v>
      </c>
      <c r="G68" s="39" t="n">
        <v>0.02</v>
      </c>
      <c r="H68" s="39" t="n">
        <v>0.8</v>
      </c>
      <c r="I68" s="35" t="s">
        <v>57</v>
      </c>
      <c r="J68" s="36" t="s">
        <v>58</v>
      </c>
      <c r="K68" s="37" t="s">
        <v>59</v>
      </c>
      <c r="L68" s="38" t="s">
        <v>86</v>
      </c>
      <c r="M68" s="38" t="s">
        <v>426</v>
      </c>
    </row>
    <row r="69" customFormat="false" ht="30" hidden="false" customHeight="true" outlineLevel="0" collapsed="false">
      <c r="A69" s="31" t="s">
        <v>86</v>
      </c>
      <c r="B69" s="32" t="s">
        <v>427</v>
      </c>
      <c r="C69" s="32" t="s">
        <v>86</v>
      </c>
      <c r="D69" s="33" t="s">
        <v>428</v>
      </c>
      <c r="E69" s="31" t="s">
        <v>89</v>
      </c>
      <c r="F69" s="31" t="n">
        <v>12</v>
      </c>
      <c r="G69" s="34" t="n">
        <v>0.03</v>
      </c>
      <c r="H69" s="34" t="n">
        <v>0.36</v>
      </c>
      <c r="I69" s="35" t="s">
        <v>57</v>
      </c>
      <c r="J69" s="31" t="s">
        <v>58</v>
      </c>
      <c r="K69" s="32" t="s">
        <v>59</v>
      </c>
      <c r="L69" s="33" t="s">
        <v>86</v>
      </c>
      <c r="M69" s="33" t="s">
        <v>86</v>
      </c>
    </row>
    <row r="70" customFormat="false" ht="30" hidden="false" customHeight="true" outlineLevel="0" collapsed="false">
      <c r="A70" s="36" t="s">
        <v>86</v>
      </c>
      <c r="B70" s="37" t="s">
        <v>429</v>
      </c>
      <c r="C70" s="37" t="s">
        <v>86</v>
      </c>
      <c r="D70" s="38" t="s">
        <v>430</v>
      </c>
      <c r="E70" s="36" t="s">
        <v>236</v>
      </c>
      <c r="F70" s="36" t="n">
        <v>8</v>
      </c>
      <c r="G70" s="39" t="n">
        <v>0.06</v>
      </c>
      <c r="H70" s="39" t="n">
        <v>0.48</v>
      </c>
      <c r="I70" s="35" t="s">
        <v>57</v>
      </c>
      <c r="J70" s="36" t="s">
        <v>58</v>
      </c>
      <c r="K70" s="37" t="s">
        <v>59</v>
      </c>
      <c r="L70" s="38" t="s">
        <v>86</v>
      </c>
      <c r="M70" s="38" t="s">
        <v>86</v>
      </c>
    </row>
    <row r="71" customFormat="false" ht="30" hidden="false" customHeight="true" outlineLevel="0" collapsed="false">
      <c r="A71" s="31" t="s">
        <v>86</v>
      </c>
      <c r="B71" s="32" t="s">
        <v>431</v>
      </c>
      <c r="C71" s="32" t="s">
        <v>86</v>
      </c>
      <c r="D71" s="33" t="s">
        <v>432</v>
      </c>
      <c r="E71" s="31" t="s">
        <v>236</v>
      </c>
      <c r="F71" s="31" t="n">
        <v>10</v>
      </c>
      <c r="G71" s="34" t="n">
        <v>0.08</v>
      </c>
      <c r="H71" s="34" t="n">
        <v>0.8</v>
      </c>
      <c r="I71" s="35" t="s">
        <v>57</v>
      </c>
      <c r="J71" s="31" t="s">
        <v>58</v>
      </c>
      <c r="K71" s="32" t="s">
        <v>59</v>
      </c>
      <c r="L71" s="33" t="s">
        <v>86</v>
      </c>
      <c r="M71" s="33" t="s">
        <v>86</v>
      </c>
    </row>
    <row r="72" customFormat="false" ht="30" hidden="false" customHeight="true" outlineLevel="0" collapsed="false">
      <c r="A72" s="36" t="s">
        <v>86</v>
      </c>
      <c r="B72" s="37" t="s">
        <v>433</v>
      </c>
      <c r="C72" s="37" t="s">
        <v>86</v>
      </c>
      <c r="D72" s="38" t="s">
        <v>434</v>
      </c>
      <c r="E72" s="36" t="s">
        <v>89</v>
      </c>
      <c r="F72" s="36" t="n">
        <v>20</v>
      </c>
      <c r="G72" s="39" t="n">
        <v>0.01</v>
      </c>
      <c r="H72" s="39" t="n">
        <v>0.2</v>
      </c>
      <c r="I72" s="35" t="s">
        <v>57</v>
      </c>
      <c r="J72" s="36" t="s">
        <v>58</v>
      </c>
      <c r="K72" s="37" t="s">
        <v>59</v>
      </c>
      <c r="L72" s="38" t="s">
        <v>86</v>
      </c>
      <c r="M72" s="38" t="s">
        <v>86</v>
      </c>
    </row>
    <row r="73" customFormat="false" ht="30" hidden="false" customHeight="true" outlineLevel="0" collapsed="false">
      <c r="A73" s="31" t="s">
        <v>86</v>
      </c>
      <c r="B73" s="32" t="s">
        <v>435</v>
      </c>
      <c r="C73" s="32" t="s">
        <v>86</v>
      </c>
      <c r="D73" s="33" t="s">
        <v>436</v>
      </c>
      <c r="E73" s="31" t="s">
        <v>89</v>
      </c>
      <c r="F73" s="31" t="n">
        <v>8</v>
      </c>
      <c r="G73" s="34" t="n">
        <v>0.01</v>
      </c>
      <c r="H73" s="34" t="n">
        <v>0.08</v>
      </c>
      <c r="I73" s="35" t="s">
        <v>57</v>
      </c>
      <c r="J73" s="31" t="s">
        <v>58</v>
      </c>
      <c r="K73" s="32" t="s">
        <v>59</v>
      </c>
      <c r="L73" s="33" t="s">
        <v>86</v>
      </c>
      <c r="M73" s="33" t="s">
        <v>437</v>
      </c>
    </row>
    <row r="74" customFormat="false" ht="30" hidden="false" customHeight="true" outlineLevel="0" collapsed="false">
      <c r="A74" s="36" t="s">
        <v>86</v>
      </c>
      <c r="B74" s="37" t="s">
        <v>438</v>
      </c>
      <c r="C74" s="37" t="s">
        <v>86</v>
      </c>
      <c r="D74" s="38" t="s">
        <v>439</v>
      </c>
      <c r="E74" s="36" t="s">
        <v>89</v>
      </c>
      <c r="F74" s="36" t="n">
        <v>10</v>
      </c>
      <c r="G74" s="39" t="n">
        <v>0.01</v>
      </c>
      <c r="H74" s="39" t="n">
        <v>0.1</v>
      </c>
      <c r="I74" s="40" t="s">
        <v>74</v>
      </c>
      <c r="J74" s="36" t="s">
        <v>58</v>
      </c>
      <c r="K74" s="37" t="s">
        <v>59</v>
      </c>
      <c r="L74" s="38" t="s">
        <v>86</v>
      </c>
      <c r="M74" s="38" t="s">
        <v>86</v>
      </c>
    </row>
    <row r="75" customFormat="false" ht="30" hidden="false" customHeight="true" outlineLevel="0" collapsed="false">
      <c r="A75" s="31" t="s">
        <v>86</v>
      </c>
      <c r="B75" s="32" t="s">
        <v>440</v>
      </c>
      <c r="C75" s="32" t="s">
        <v>86</v>
      </c>
      <c r="D75" s="33" t="s">
        <v>441</v>
      </c>
      <c r="E75" s="31" t="s">
        <v>89</v>
      </c>
      <c r="F75" s="31" t="n">
        <v>8</v>
      </c>
      <c r="G75" s="34" t="n">
        <v>0.01</v>
      </c>
      <c r="H75" s="34" t="n">
        <v>0.08</v>
      </c>
      <c r="I75" s="40" t="s">
        <v>74</v>
      </c>
      <c r="J75" s="31" t="s">
        <v>58</v>
      </c>
      <c r="K75" s="32" t="s">
        <v>59</v>
      </c>
      <c r="L75" s="33" t="s">
        <v>86</v>
      </c>
      <c r="M75" s="33" t="s">
        <v>86</v>
      </c>
    </row>
    <row r="76" customFormat="false" ht="30" hidden="false" customHeight="true" outlineLevel="0" collapsed="false">
      <c r="A76" s="36" t="s">
        <v>86</v>
      </c>
      <c r="B76" s="37" t="s">
        <v>442</v>
      </c>
      <c r="C76" s="37" t="s">
        <v>86</v>
      </c>
      <c r="D76" s="38" t="s">
        <v>443</v>
      </c>
      <c r="E76" s="36" t="s">
        <v>89</v>
      </c>
      <c r="F76" s="36" t="n">
        <v>12</v>
      </c>
      <c r="G76" s="39" t="n">
        <v>0.01</v>
      </c>
      <c r="H76" s="39" t="n">
        <v>0.12</v>
      </c>
      <c r="I76" s="40" t="s">
        <v>74</v>
      </c>
      <c r="J76" s="36" t="s">
        <v>58</v>
      </c>
      <c r="K76" s="37" t="s">
        <v>59</v>
      </c>
      <c r="L76" s="38" t="s">
        <v>86</v>
      </c>
      <c r="M76" s="38" t="s">
        <v>444</v>
      </c>
    </row>
    <row r="77" customFormat="false" ht="24" hidden="false" customHeight="true" outlineLevel="0" collapsed="false">
      <c r="A77" s="42"/>
      <c r="B77" s="42"/>
      <c r="C77" s="42"/>
      <c r="D77" s="42"/>
      <c r="E77" s="42"/>
      <c r="F77" s="43" t="s">
        <v>445</v>
      </c>
      <c r="G77" s="42"/>
      <c r="H77" s="44" t="n">
        <f aca="false">SUM(H5:H76)</f>
        <v>214.01</v>
      </c>
      <c r="I77" s="42"/>
      <c r="J77" s="42"/>
      <c r="K77" s="42"/>
      <c r="L77" s="42"/>
      <c r="M77" s="42"/>
    </row>
  </sheetData>
  <autoFilter ref="A4:M76"/>
  <mergeCells count="2">
    <mergeCell ref="A1:M1"/>
    <mergeCell ref="A2:M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46"/>
    <col collapsed="false" customWidth="true" hidden="false" outlineLevel="0" max="3" min="3" style="1" width="6"/>
    <col collapsed="false" customWidth="true" hidden="false" outlineLevel="0" max="5" min="4" style="1" width="10"/>
    <col collapsed="false" customWidth="true" hidden="false" outlineLevel="0" max="6" min="6" style="1" width="26"/>
    <col collapsed="false" customWidth="true" hidden="false" outlineLevel="0" max="7" min="7" style="1" width="80"/>
  </cols>
  <sheetData>
    <row r="1" customFormat="false" ht="30" hidden="false" customHeight="true" outlineLevel="0" collapsed="false">
      <c r="A1" s="29" t="s">
        <v>446</v>
      </c>
      <c r="B1" s="29"/>
      <c r="C1" s="29"/>
      <c r="D1" s="29"/>
      <c r="E1" s="29"/>
      <c r="F1" s="29"/>
      <c r="G1" s="29"/>
    </row>
    <row r="2" customFormat="false" ht="18" hidden="false" customHeight="true" outlineLevel="0" collapsed="false">
      <c r="A2" s="3" t="s">
        <v>447</v>
      </c>
      <c r="B2" s="3"/>
      <c r="C2" s="3"/>
      <c r="D2" s="3"/>
      <c r="E2" s="3"/>
      <c r="F2" s="3"/>
      <c r="G2" s="3"/>
    </row>
    <row r="3" customFormat="false" ht="6" hidden="false" customHeight="true" outlineLevel="0" collapsed="false"/>
    <row r="4" customFormat="false" ht="31.5" hidden="false" customHeight="true" outlineLevel="0" collapsed="false">
      <c r="A4" s="30" t="s">
        <v>448</v>
      </c>
      <c r="B4" s="30" t="s">
        <v>42</v>
      </c>
      <c r="C4" s="30" t="s">
        <v>44</v>
      </c>
      <c r="D4" s="30" t="s">
        <v>45</v>
      </c>
      <c r="E4" s="30" t="s">
        <v>46</v>
      </c>
      <c r="F4" s="30" t="s">
        <v>49</v>
      </c>
      <c r="G4" s="30" t="s">
        <v>51</v>
      </c>
    </row>
    <row r="5" customFormat="false" ht="30" hidden="false" customHeight="true" outlineLevel="0" collapsed="false">
      <c r="A5" s="32" t="s">
        <v>449</v>
      </c>
      <c r="B5" s="33" t="s">
        <v>450</v>
      </c>
      <c r="C5" s="31" t="n">
        <v>1</v>
      </c>
      <c r="D5" s="34" t="n">
        <v>55</v>
      </c>
      <c r="E5" s="34" t="n">
        <v>55</v>
      </c>
      <c r="F5" s="32" t="s">
        <v>334</v>
      </c>
      <c r="G5" s="33" t="s">
        <v>451</v>
      </c>
    </row>
    <row r="6" customFormat="false" ht="30" hidden="false" customHeight="true" outlineLevel="0" collapsed="false">
      <c r="A6" s="45" t="s">
        <v>452</v>
      </c>
      <c r="B6" s="46" t="s">
        <v>453</v>
      </c>
      <c r="C6" s="47" t="n">
        <v>1</v>
      </c>
      <c r="D6" s="48" t="n">
        <v>22</v>
      </c>
      <c r="E6" s="48" t="n">
        <v>22</v>
      </c>
      <c r="F6" s="45" t="s">
        <v>454</v>
      </c>
      <c r="G6" s="46" t="s">
        <v>455</v>
      </c>
    </row>
    <row r="7" customFormat="false" ht="30" hidden="false" customHeight="true" outlineLevel="0" collapsed="false">
      <c r="A7" s="32" t="s">
        <v>456</v>
      </c>
      <c r="B7" s="33" t="s">
        <v>457</v>
      </c>
      <c r="C7" s="31" t="n">
        <v>1</v>
      </c>
      <c r="D7" s="34" t="n">
        <v>45</v>
      </c>
      <c r="E7" s="34" t="n">
        <v>45</v>
      </c>
      <c r="F7" s="32" t="s">
        <v>458</v>
      </c>
      <c r="G7" s="33" t="s">
        <v>459</v>
      </c>
    </row>
    <row r="8" customFormat="false" ht="30" hidden="false" customHeight="true" outlineLevel="0" collapsed="false">
      <c r="A8" s="37" t="s">
        <v>460</v>
      </c>
      <c r="B8" s="38" t="s">
        <v>461</v>
      </c>
      <c r="C8" s="36" t="n">
        <v>2</v>
      </c>
      <c r="D8" s="39" t="n">
        <v>8</v>
      </c>
      <c r="E8" s="39" t="n">
        <v>16</v>
      </c>
      <c r="F8" s="37" t="s">
        <v>83</v>
      </c>
      <c r="G8" s="38" t="s">
        <v>461</v>
      </c>
    </row>
    <row r="9" customFormat="false" ht="30" hidden="false" customHeight="true" outlineLevel="0" collapsed="false">
      <c r="A9" s="32" t="s">
        <v>462</v>
      </c>
      <c r="B9" s="33" t="s">
        <v>463</v>
      </c>
      <c r="C9" s="31" t="n">
        <v>1</v>
      </c>
      <c r="D9" s="34" t="n">
        <v>30</v>
      </c>
      <c r="E9" s="34" t="n">
        <v>30</v>
      </c>
      <c r="F9" s="32" t="s">
        <v>464</v>
      </c>
      <c r="G9" s="33" t="s">
        <v>463</v>
      </c>
    </row>
    <row r="10" customFormat="false" ht="30" hidden="false" customHeight="true" outlineLevel="0" collapsed="false">
      <c r="A10" s="37" t="s">
        <v>465</v>
      </c>
      <c r="B10" s="38" t="s">
        <v>466</v>
      </c>
      <c r="C10" s="36" t="n">
        <v>1</v>
      </c>
      <c r="D10" s="39" t="n">
        <v>40</v>
      </c>
      <c r="E10" s="39" t="n">
        <v>40</v>
      </c>
      <c r="F10" s="37" t="s">
        <v>464</v>
      </c>
      <c r="G10" s="38" t="s">
        <v>86</v>
      </c>
    </row>
    <row r="11" customFormat="false" ht="30" hidden="false" customHeight="true" outlineLevel="0" collapsed="false">
      <c r="A11" s="32" t="s">
        <v>467</v>
      </c>
      <c r="B11" s="33" t="s">
        <v>468</v>
      </c>
      <c r="C11" s="31" t="n">
        <v>1</v>
      </c>
      <c r="D11" s="34" t="n">
        <v>0</v>
      </c>
      <c r="E11" s="34" t="n">
        <v>0</v>
      </c>
      <c r="F11" s="32" t="s">
        <v>469</v>
      </c>
      <c r="G11" s="33" t="s">
        <v>470</v>
      </c>
    </row>
    <row r="12" customFormat="false" ht="30" hidden="false" customHeight="true" outlineLevel="0" collapsed="false">
      <c r="A12" s="37" t="s">
        <v>471</v>
      </c>
      <c r="B12" s="38" t="s">
        <v>472</v>
      </c>
      <c r="C12" s="36" t="n">
        <v>4</v>
      </c>
      <c r="D12" s="39" t="n">
        <v>4</v>
      </c>
      <c r="E12" s="39" t="n">
        <v>16</v>
      </c>
      <c r="F12" s="37" t="s">
        <v>346</v>
      </c>
      <c r="G12" s="38" t="s">
        <v>473</v>
      </c>
    </row>
    <row r="13" customFormat="false" ht="30" hidden="false" customHeight="true" outlineLevel="0" collapsed="false">
      <c r="A13" s="32" t="s">
        <v>474</v>
      </c>
      <c r="B13" s="33" t="s">
        <v>475</v>
      </c>
      <c r="C13" s="31" t="n">
        <v>1</v>
      </c>
      <c r="D13" s="34" t="n">
        <v>18</v>
      </c>
      <c r="E13" s="34" t="n">
        <v>18</v>
      </c>
      <c r="F13" s="32" t="s">
        <v>476</v>
      </c>
      <c r="G13" s="33" t="s">
        <v>477</v>
      </c>
    </row>
    <row r="14" customFormat="false" ht="30" hidden="false" customHeight="true" outlineLevel="0" collapsed="false">
      <c r="A14" s="37" t="s">
        <v>478</v>
      </c>
      <c r="B14" s="38" t="s">
        <v>479</v>
      </c>
      <c r="C14" s="36" t="n">
        <v>1</v>
      </c>
      <c r="D14" s="39" t="n">
        <v>35</v>
      </c>
      <c r="E14" s="39" t="n">
        <v>35</v>
      </c>
      <c r="F14" s="37" t="s">
        <v>480</v>
      </c>
      <c r="G14" s="38" t="s">
        <v>481</v>
      </c>
    </row>
    <row r="15" customFormat="false" ht="24" hidden="false" customHeight="true" outlineLevel="0" collapsed="false">
      <c r="A15" s="42"/>
      <c r="B15" s="42"/>
      <c r="C15" s="43" t="s">
        <v>482</v>
      </c>
      <c r="D15" s="42"/>
      <c r="E15" s="44" t="n">
        <f aca="false">SUM(E5:E14)</f>
        <v>277</v>
      </c>
      <c r="F15" s="42"/>
      <c r="G15" s="42"/>
    </row>
    <row r="17" customFormat="false" ht="15" hidden="false" customHeight="true" outlineLevel="0" collapsed="false">
      <c r="A17" s="49" t="s">
        <v>483</v>
      </c>
      <c r="B17" s="49"/>
      <c r="C17" s="49"/>
      <c r="D17" s="49"/>
      <c r="E17" s="49"/>
      <c r="F17" s="49"/>
      <c r="G17" s="49"/>
    </row>
    <row r="18" customFormat="false" ht="15" hidden="false" customHeight="true" outlineLevel="0" collapsed="false">
      <c r="A18" s="50" t="s">
        <v>484</v>
      </c>
      <c r="B18" s="50"/>
      <c r="C18" s="50"/>
      <c r="D18" s="50"/>
      <c r="E18" s="50"/>
      <c r="F18" s="50"/>
      <c r="G18" s="50"/>
    </row>
    <row r="19" customFormat="false" ht="15" hidden="false" customHeight="true" outlineLevel="0" collapsed="false">
      <c r="A19" s="50"/>
      <c r="B19" s="50"/>
      <c r="C19" s="50"/>
      <c r="D19" s="50"/>
      <c r="E19" s="50"/>
      <c r="F19" s="50"/>
      <c r="G19" s="50"/>
    </row>
    <row r="20" customFormat="false" ht="15" hidden="false" customHeight="true" outlineLevel="0" collapsed="false">
      <c r="A20" s="50"/>
      <c r="B20" s="50"/>
      <c r="C20" s="50"/>
      <c r="D20" s="50"/>
      <c r="E20" s="50"/>
      <c r="F20" s="50"/>
      <c r="G20" s="50"/>
    </row>
  </sheetData>
  <autoFilter ref="A4:G14"/>
  <mergeCells count="4">
    <mergeCell ref="A1:G1"/>
    <mergeCell ref="A2:G2"/>
    <mergeCell ref="A17:G17"/>
    <mergeCell ref="A18:G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2" min="2" style="1" width="44"/>
    <col collapsed="false" customWidth="true" hidden="false" outlineLevel="0" max="3" min="3" style="1" width="6"/>
    <col collapsed="false" customWidth="true" hidden="false" outlineLevel="0" max="5" min="4" style="1" width="10"/>
    <col collapsed="false" customWidth="true" hidden="false" outlineLevel="0" max="6" min="6" style="1" width="30"/>
    <col collapsed="false" customWidth="true" hidden="false" outlineLevel="0" max="7" min="7" style="1" width="78"/>
  </cols>
  <sheetData>
    <row r="1" customFormat="false" ht="30" hidden="false" customHeight="true" outlineLevel="0" collapsed="false">
      <c r="A1" s="29" t="s">
        <v>485</v>
      </c>
      <c r="B1" s="29"/>
      <c r="C1" s="29"/>
      <c r="D1" s="29"/>
      <c r="E1" s="29"/>
      <c r="F1" s="29"/>
      <c r="G1" s="29"/>
    </row>
    <row r="2" customFormat="false" ht="18" hidden="false" customHeight="true" outlineLevel="0" collapsed="false">
      <c r="A2" s="3" t="s">
        <v>486</v>
      </c>
      <c r="B2" s="3"/>
      <c r="C2" s="3"/>
      <c r="D2" s="3"/>
      <c r="E2" s="3"/>
      <c r="F2" s="3"/>
      <c r="G2" s="3"/>
    </row>
    <row r="3" customFormat="false" ht="6" hidden="false" customHeight="true" outlineLevel="0" collapsed="false"/>
    <row r="4" customFormat="false" ht="31.5" hidden="false" customHeight="true" outlineLevel="0" collapsed="false">
      <c r="A4" s="30" t="s">
        <v>448</v>
      </c>
      <c r="B4" s="30" t="s">
        <v>487</v>
      </c>
      <c r="C4" s="30" t="s">
        <v>44</v>
      </c>
      <c r="D4" s="30" t="s">
        <v>45</v>
      </c>
      <c r="E4" s="30" t="s">
        <v>46</v>
      </c>
      <c r="F4" s="30" t="s">
        <v>488</v>
      </c>
      <c r="G4" s="30" t="s">
        <v>51</v>
      </c>
    </row>
    <row r="5" customFormat="false" ht="30" hidden="false" customHeight="true" outlineLevel="0" collapsed="false">
      <c r="A5" s="32" t="s">
        <v>489</v>
      </c>
      <c r="B5" s="33" t="s">
        <v>490</v>
      </c>
      <c r="C5" s="31" t="n">
        <v>1</v>
      </c>
      <c r="D5" s="34" t="n">
        <v>400</v>
      </c>
      <c r="E5" s="34" t="n">
        <v>400</v>
      </c>
      <c r="F5" s="32" t="s">
        <v>491</v>
      </c>
      <c r="G5" s="33" t="s">
        <v>492</v>
      </c>
    </row>
    <row r="6" customFormat="false" ht="30" hidden="false" customHeight="true" outlineLevel="0" collapsed="false">
      <c r="A6" s="37" t="s">
        <v>493</v>
      </c>
      <c r="B6" s="38" t="s">
        <v>494</v>
      </c>
      <c r="C6" s="36" t="n">
        <v>1</v>
      </c>
      <c r="D6" s="39" t="n">
        <v>120</v>
      </c>
      <c r="E6" s="39" t="n">
        <v>120</v>
      </c>
      <c r="F6" s="37" t="s">
        <v>495</v>
      </c>
      <c r="G6" s="38" t="s">
        <v>496</v>
      </c>
    </row>
    <row r="7" customFormat="false" ht="30" hidden="false" customHeight="true" outlineLevel="0" collapsed="false">
      <c r="A7" s="32" t="s">
        <v>497</v>
      </c>
      <c r="B7" s="33" t="s">
        <v>498</v>
      </c>
      <c r="C7" s="31" t="n">
        <v>1</v>
      </c>
      <c r="D7" s="34" t="n">
        <v>100</v>
      </c>
      <c r="E7" s="34" t="n">
        <v>100</v>
      </c>
      <c r="F7" s="32" t="s">
        <v>491</v>
      </c>
      <c r="G7" s="33" t="s">
        <v>499</v>
      </c>
    </row>
    <row r="8" customFormat="false" ht="30" hidden="false" customHeight="true" outlineLevel="0" collapsed="false">
      <c r="A8" s="37" t="s">
        <v>500</v>
      </c>
      <c r="B8" s="38" t="s">
        <v>501</v>
      </c>
      <c r="C8" s="36" t="n">
        <v>1</v>
      </c>
      <c r="D8" s="39" t="n">
        <v>90</v>
      </c>
      <c r="E8" s="39" t="n">
        <v>90</v>
      </c>
      <c r="F8" s="37" t="s">
        <v>83</v>
      </c>
      <c r="G8" s="38" t="s">
        <v>502</v>
      </c>
    </row>
    <row r="9" customFormat="false" ht="30" hidden="false" customHeight="true" outlineLevel="0" collapsed="false">
      <c r="A9" s="32" t="s">
        <v>503</v>
      </c>
      <c r="B9" s="33" t="s">
        <v>504</v>
      </c>
      <c r="C9" s="31" t="n">
        <v>5</v>
      </c>
      <c r="D9" s="34" t="n">
        <v>10</v>
      </c>
      <c r="E9" s="34" t="n">
        <v>50</v>
      </c>
      <c r="F9" s="32" t="s">
        <v>505</v>
      </c>
      <c r="G9" s="33" t="s">
        <v>506</v>
      </c>
    </row>
    <row r="10" customFormat="false" ht="30" hidden="false" customHeight="true" outlineLevel="0" collapsed="false">
      <c r="A10" s="37" t="s">
        <v>507</v>
      </c>
      <c r="B10" s="38" t="s">
        <v>508</v>
      </c>
      <c r="C10" s="36" t="n">
        <v>1</v>
      </c>
      <c r="D10" s="39" t="n">
        <v>45</v>
      </c>
      <c r="E10" s="39" t="n">
        <v>45</v>
      </c>
      <c r="F10" s="37" t="s">
        <v>174</v>
      </c>
      <c r="G10" s="38" t="s">
        <v>509</v>
      </c>
    </row>
    <row r="11" customFormat="false" ht="30" hidden="false" customHeight="true" outlineLevel="0" collapsed="false">
      <c r="A11" s="32" t="s">
        <v>465</v>
      </c>
      <c r="B11" s="33" t="s">
        <v>510</v>
      </c>
      <c r="C11" s="31" t="n">
        <v>1</v>
      </c>
      <c r="D11" s="34" t="n">
        <v>40</v>
      </c>
      <c r="E11" s="34" t="n">
        <v>40</v>
      </c>
      <c r="F11" s="32" t="s">
        <v>464</v>
      </c>
      <c r="G11" s="33" t="s">
        <v>86</v>
      </c>
    </row>
    <row r="12" customFormat="false" ht="30" hidden="false" customHeight="true" outlineLevel="0" collapsed="false">
      <c r="A12" s="37" t="s">
        <v>462</v>
      </c>
      <c r="B12" s="38" t="s">
        <v>511</v>
      </c>
      <c r="C12" s="36" t="n">
        <v>1</v>
      </c>
      <c r="D12" s="39" t="n">
        <v>30</v>
      </c>
      <c r="E12" s="39" t="n">
        <v>30</v>
      </c>
      <c r="F12" s="37" t="s">
        <v>464</v>
      </c>
      <c r="G12" s="38" t="s">
        <v>463</v>
      </c>
    </row>
    <row r="13" customFormat="false" ht="30" hidden="false" customHeight="true" outlineLevel="0" collapsed="false">
      <c r="A13" s="32" t="s">
        <v>512</v>
      </c>
      <c r="B13" s="33" t="s">
        <v>513</v>
      </c>
      <c r="C13" s="31" t="n">
        <v>8</v>
      </c>
      <c r="D13" s="34" t="n">
        <v>3.5</v>
      </c>
      <c r="E13" s="34" t="n">
        <v>28</v>
      </c>
      <c r="F13" s="32" t="s">
        <v>514</v>
      </c>
      <c r="G13" s="33" t="s">
        <v>515</v>
      </c>
    </row>
    <row r="14" customFormat="false" ht="30" hidden="false" customHeight="true" outlineLevel="0" collapsed="false">
      <c r="A14" s="37" t="s">
        <v>516</v>
      </c>
      <c r="B14" s="38" t="s">
        <v>517</v>
      </c>
      <c r="C14" s="36" t="n">
        <v>1</v>
      </c>
      <c r="D14" s="39" t="n">
        <v>25</v>
      </c>
      <c r="E14" s="39" t="n">
        <v>25</v>
      </c>
      <c r="F14" s="37" t="s">
        <v>174</v>
      </c>
      <c r="G14" s="38" t="s">
        <v>86</v>
      </c>
    </row>
    <row r="15" customFormat="false" ht="30" hidden="false" customHeight="true" outlineLevel="0" collapsed="false">
      <c r="A15" s="32" t="s">
        <v>460</v>
      </c>
      <c r="B15" s="33" t="s">
        <v>518</v>
      </c>
      <c r="C15" s="31" t="n">
        <v>2</v>
      </c>
      <c r="D15" s="34" t="n">
        <v>8</v>
      </c>
      <c r="E15" s="34" t="n">
        <v>16</v>
      </c>
      <c r="F15" s="32" t="s">
        <v>83</v>
      </c>
      <c r="G15" s="33" t="s">
        <v>461</v>
      </c>
    </row>
    <row r="16" customFormat="false" ht="30" hidden="false" customHeight="true" outlineLevel="0" collapsed="false">
      <c r="A16" s="37" t="s">
        <v>519</v>
      </c>
      <c r="B16" s="38" t="s">
        <v>520</v>
      </c>
      <c r="C16" s="36" t="n">
        <v>2</v>
      </c>
      <c r="D16" s="39" t="n">
        <v>8</v>
      </c>
      <c r="E16" s="39" t="n">
        <v>16</v>
      </c>
      <c r="F16" s="37" t="s">
        <v>174</v>
      </c>
      <c r="G16" s="38" t="s">
        <v>86</v>
      </c>
    </row>
    <row r="17" customFormat="false" ht="30" hidden="false" customHeight="true" outlineLevel="0" collapsed="false">
      <c r="A17" s="32" t="s">
        <v>521</v>
      </c>
      <c r="B17" s="33" t="s">
        <v>522</v>
      </c>
      <c r="C17" s="31" t="n">
        <v>1</v>
      </c>
      <c r="D17" s="34" t="n">
        <v>15</v>
      </c>
      <c r="E17" s="34" t="n">
        <v>15</v>
      </c>
      <c r="F17" s="32" t="s">
        <v>83</v>
      </c>
      <c r="G17" s="33" t="s">
        <v>86</v>
      </c>
    </row>
    <row r="18" customFormat="false" ht="30" hidden="false" customHeight="true" outlineLevel="0" collapsed="false">
      <c r="A18" s="37" t="s">
        <v>523</v>
      </c>
      <c r="B18" s="38" t="s">
        <v>524</v>
      </c>
      <c r="C18" s="36" t="n">
        <v>1</v>
      </c>
      <c r="D18" s="39" t="n">
        <v>14</v>
      </c>
      <c r="E18" s="39" t="n">
        <v>14</v>
      </c>
      <c r="F18" s="37" t="s">
        <v>83</v>
      </c>
      <c r="G18" s="38" t="s">
        <v>525</v>
      </c>
    </row>
    <row r="19" customFormat="false" ht="30" hidden="false" customHeight="true" outlineLevel="0" collapsed="false">
      <c r="A19" s="32" t="s">
        <v>526</v>
      </c>
      <c r="B19" s="33" t="s">
        <v>527</v>
      </c>
      <c r="C19" s="31" t="n">
        <v>1</v>
      </c>
      <c r="D19" s="34" t="n">
        <v>12</v>
      </c>
      <c r="E19" s="34" t="n">
        <v>12</v>
      </c>
      <c r="F19" s="32" t="s">
        <v>528</v>
      </c>
      <c r="G19" s="33" t="s">
        <v>529</v>
      </c>
    </row>
    <row r="20" customFormat="false" ht="30" hidden="false" customHeight="true" outlineLevel="0" collapsed="false">
      <c r="A20" s="37" t="s">
        <v>530</v>
      </c>
      <c r="B20" s="38" t="s">
        <v>531</v>
      </c>
      <c r="C20" s="36" t="n">
        <v>1</v>
      </c>
      <c r="D20" s="39" t="n">
        <v>12</v>
      </c>
      <c r="E20" s="39" t="n">
        <v>12</v>
      </c>
      <c r="F20" s="37" t="s">
        <v>532</v>
      </c>
      <c r="G20" s="38" t="s">
        <v>533</v>
      </c>
    </row>
    <row r="21" customFormat="false" ht="30" hidden="false" customHeight="true" outlineLevel="0" collapsed="false">
      <c r="A21" s="32" t="s">
        <v>534</v>
      </c>
      <c r="B21" s="33" t="s">
        <v>535</v>
      </c>
      <c r="C21" s="31" t="n">
        <v>1</v>
      </c>
      <c r="D21" s="34" t="n">
        <v>10</v>
      </c>
      <c r="E21" s="34" t="n">
        <v>10</v>
      </c>
      <c r="F21" s="32" t="s">
        <v>536</v>
      </c>
      <c r="G21" s="33" t="s">
        <v>86</v>
      </c>
    </row>
    <row r="22" customFormat="false" ht="30" hidden="false" customHeight="true" outlineLevel="0" collapsed="false">
      <c r="A22" s="37" t="s">
        <v>537</v>
      </c>
      <c r="B22" s="38" t="s">
        <v>538</v>
      </c>
      <c r="C22" s="36" t="n">
        <v>1</v>
      </c>
      <c r="D22" s="39" t="n">
        <v>8</v>
      </c>
      <c r="E22" s="39" t="n">
        <v>8</v>
      </c>
      <c r="F22" s="37" t="s">
        <v>83</v>
      </c>
      <c r="G22" s="38" t="s">
        <v>539</v>
      </c>
    </row>
    <row r="23" customFormat="false" ht="30" hidden="false" customHeight="true" outlineLevel="0" collapsed="false">
      <c r="A23" s="32" t="s">
        <v>350</v>
      </c>
      <c r="B23" s="33" t="s">
        <v>351</v>
      </c>
      <c r="C23" s="31" t="n">
        <v>2</v>
      </c>
      <c r="D23" s="34" t="n">
        <v>3.5</v>
      </c>
      <c r="E23" s="34" t="n">
        <v>7</v>
      </c>
      <c r="F23" s="32" t="s">
        <v>83</v>
      </c>
      <c r="G23" s="33" t="s">
        <v>352</v>
      </c>
    </row>
    <row r="24" customFormat="false" ht="30" hidden="false" customHeight="true" outlineLevel="0" collapsed="false">
      <c r="A24" s="37" t="s">
        <v>540</v>
      </c>
      <c r="B24" s="38" t="s">
        <v>223</v>
      </c>
      <c r="C24" s="36" t="n">
        <v>2</v>
      </c>
      <c r="D24" s="39" t="n">
        <v>3</v>
      </c>
      <c r="E24" s="39" t="n">
        <v>6</v>
      </c>
      <c r="F24" s="37" t="s">
        <v>83</v>
      </c>
      <c r="G24" s="38" t="s">
        <v>226</v>
      </c>
    </row>
    <row r="25" customFormat="false" ht="30" hidden="false" customHeight="true" outlineLevel="0" collapsed="false">
      <c r="A25" s="32" t="s">
        <v>541</v>
      </c>
      <c r="B25" s="33" t="s">
        <v>542</v>
      </c>
      <c r="C25" s="31" t="n">
        <v>2</v>
      </c>
      <c r="D25" s="34" t="n">
        <v>3</v>
      </c>
      <c r="E25" s="34" t="n">
        <v>6</v>
      </c>
      <c r="F25" s="32" t="s">
        <v>83</v>
      </c>
      <c r="G25" s="33" t="s">
        <v>543</v>
      </c>
    </row>
    <row r="26" customFormat="false" ht="30" hidden="false" customHeight="true" outlineLevel="0" collapsed="false">
      <c r="A26" s="37" t="s">
        <v>544</v>
      </c>
      <c r="B26" s="38" t="s">
        <v>545</v>
      </c>
      <c r="C26" s="36" t="n">
        <v>1</v>
      </c>
      <c r="D26" s="39" t="n">
        <v>6</v>
      </c>
      <c r="E26" s="39" t="n">
        <v>6</v>
      </c>
      <c r="F26" s="37" t="s">
        <v>83</v>
      </c>
      <c r="G26" s="38" t="s">
        <v>546</v>
      </c>
    </row>
    <row r="27" customFormat="false" ht="30" hidden="false" customHeight="true" outlineLevel="0" collapsed="false">
      <c r="A27" s="32" t="s">
        <v>547</v>
      </c>
      <c r="B27" s="33" t="s">
        <v>548</v>
      </c>
      <c r="C27" s="31" t="n">
        <v>2</v>
      </c>
      <c r="D27" s="34" t="n">
        <v>2.5</v>
      </c>
      <c r="E27" s="34" t="n">
        <v>5</v>
      </c>
      <c r="F27" s="32" t="s">
        <v>83</v>
      </c>
      <c r="G27" s="33" t="s">
        <v>549</v>
      </c>
    </row>
    <row r="28" customFormat="false" ht="30" hidden="false" customHeight="true" outlineLevel="0" collapsed="false">
      <c r="A28" s="37" t="s">
        <v>550</v>
      </c>
      <c r="B28" s="38" t="s">
        <v>80</v>
      </c>
      <c r="C28" s="36" t="n">
        <v>1</v>
      </c>
      <c r="D28" s="39" t="n">
        <v>1.2</v>
      </c>
      <c r="E28" s="39" t="n">
        <v>1.2</v>
      </c>
      <c r="F28" s="37" t="s">
        <v>83</v>
      </c>
      <c r="G28" s="38" t="s">
        <v>85</v>
      </c>
    </row>
    <row r="29" customFormat="false" ht="30" hidden="false" customHeight="true" outlineLevel="0" collapsed="false">
      <c r="A29" s="32" t="s">
        <v>171</v>
      </c>
      <c r="B29" s="33" t="s">
        <v>172</v>
      </c>
      <c r="C29" s="31" t="n">
        <v>1</v>
      </c>
      <c r="D29" s="34" t="n">
        <v>0.9</v>
      </c>
      <c r="E29" s="34" t="n">
        <v>0.9</v>
      </c>
      <c r="F29" s="32" t="s">
        <v>174</v>
      </c>
      <c r="G29" s="33" t="s">
        <v>176</v>
      </c>
    </row>
    <row r="30" customFormat="false" ht="30" hidden="false" customHeight="true" outlineLevel="0" collapsed="false">
      <c r="A30" s="37" t="s">
        <v>551</v>
      </c>
      <c r="B30" s="38" t="s">
        <v>180</v>
      </c>
      <c r="C30" s="36" t="n">
        <v>1</v>
      </c>
      <c r="D30" s="39" t="n">
        <v>0.25</v>
      </c>
      <c r="E30" s="39" t="n">
        <v>0.25</v>
      </c>
      <c r="F30" s="37" t="s">
        <v>83</v>
      </c>
      <c r="G30" s="38" t="s">
        <v>182</v>
      </c>
    </row>
    <row r="31" customFormat="false" ht="30" hidden="false" customHeight="true" outlineLevel="0" collapsed="false">
      <c r="A31" s="32" t="s">
        <v>552</v>
      </c>
      <c r="B31" s="33" t="s">
        <v>388</v>
      </c>
      <c r="C31" s="31" t="n">
        <v>1</v>
      </c>
      <c r="D31" s="34" t="n">
        <v>0.25</v>
      </c>
      <c r="E31" s="34" t="n">
        <v>0.25</v>
      </c>
      <c r="F31" s="32" t="s">
        <v>174</v>
      </c>
      <c r="G31" s="33" t="s">
        <v>389</v>
      </c>
    </row>
    <row r="32" customFormat="false" ht="30" hidden="false" customHeight="true" outlineLevel="0" collapsed="false">
      <c r="A32" s="37" t="s">
        <v>366</v>
      </c>
      <c r="B32" s="38" t="s">
        <v>367</v>
      </c>
      <c r="C32" s="36" t="n">
        <v>1</v>
      </c>
      <c r="D32" s="39" t="n">
        <v>0.2</v>
      </c>
      <c r="E32" s="39" t="n">
        <v>0.2</v>
      </c>
      <c r="F32" s="37" t="s">
        <v>174</v>
      </c>
      <c r="G32" s="38" t="s">
        <v>86</v>
      </c>
    </row>
    <row r="33" customFormat="false" ht="30" hidden="false" customHeight="true" outlineLevel="0" collapsed="false">
      <c r="A33" s="32" t="s">
        <v>553</v>
      </c>
      <c r="B33" s="33" t="s">
        <v>377</v>
      </c>
      <c r="C33" s="31" t="n">
        <v>1</v>
      </c>
      <c r="D33" s="34" t="n">
        <v>0.2</v>
      </c>
      <c r="E33" s="34" t="n">
        <v>0.2</v>
      </c>
      <c r="F33" s="32" t="s">
        <v>83</v>
      </c>
      <c r="G33" s="33" t="s">
        <v>378</v>
      </c>
    </row>
    <row r="34" customFormat="false" ht="24" hidden="false" customHeight="true" outlineLevel="0" collapsed="false">
      <c r="A34" s="42"/>
      <c r="B34" s="42"/>
      <c r="C34" s="43" t="s">
        <v>554</v>
      </c>
      <c r="D34" s="42"/>
      <c r="E34" s="44" t="n">
        <f aca="false">SUM(E5:E33)</f>
        <v>1064</v>
      </c>
      <c r="F34" s="42"/>
      <c r="G34" s="42"/>
    </row>
    <row r="36" customFormat="false" ht="15" hidden="false" customHeight="true" outlineLevel="0" collapsed="false">
      <c r="A36" s="51" t="s">
        <v>555</v>
      </c>
      <c r="B36" s="51"/>
      <c r="C36" s="51"/>
      <c r="D36" s="51"/>
      <c r="E36" s="51"/>
      <c r="F36" s="51"/>
      <c r="G36" s="51"/>
    </row>
    <row r="37" customFormat="false" ht="15" hidden="false" customHeight="true" outlineLevel="0" collapsed="false">
      <c r="A37" s="52" t="s">
        <v>556</v>
      </c>
      <c r="B37" s="52"/>
      <c r="C37" s="52"/>
      <c r="D37" s="52"/>
      <c r="E37" s="52"/>
      <c r="F37" s="52"/>
      <c r="G37" s="52"/>
    </row>
    <row r="38" customFormat="false" ht="15" hidden="false" customHeight="true" outlineLevel="0" collapsed="false">
      <c r="A38" s="52"/>
      <c r="B38" s="52"/>
      <c r="C38" s="52"/>
      <c r="D38" s="52"/>
      <c r="E38" s="52"/>
      <c r="F38" s="52"/>
      <c r="G38" s="52"/>
    </row>
    <row r="39" customFormat="false" ht="15" hidden="false" customHeight="true" outlineLevel="0" collapsed="false">
      <c r="A39" s="52"/>
      <c r="B39" s="52"/>
      <c r="C39" s="52"/>
      <c r="D39" s="52"/>
      <c r="E39" s="52"/>
      <c r="F39" s="52"/>
      <c r="G39" s="52"/>
    </row>
  </sheetData>
  <autoFilter ref="A4:G33"/>
  <mergeCells count="4">
    <mergeCell ref="A1:G1"/>
    <mergeCell ref="A2:G2"/>
    <mergeCell ref="A36:G36"/>
    <mergeCell ref="A37:G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9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8"/>
    <col collapsed="false" customWidth="true" hidden="false" outlineLevel="0" max="2" min="2" style="1" width="42"/>
    <col collapsed="false" customWidth="true" hidden="false" outlineLevel="0" max="3" min="3" style="1" width="6"/>
    <col collapsed="false" customWidth="true" hidden="false" outlineLevel="0" max="5" min="4" style="1" width="10"/>
    <col collapsed="false" customWidth="true" hidden="false" outlineLevel="0" max="6" min="6" style="1" width="26"/>
    <col collapsed="false" customWidth="true" hidden="false" outlineLevel="0" max="7" min="7" style="1" width="13"/>
    <col collapsed="false" customWidth="true" hidden="false" outlineLevel="0" max="8" min="8" style="1" width="16"/>
    <col collapsed="false" customWidth="true" hidden="false" outlineLevel="0" max="9" min="9" style="1" width="74"/>
  </cols>
  <sheetData>
    <row r="1" customFormat="false" ht="30" hidden="false" customHeight="true" outlineLevel="0" collapsed="false">
      <c r="A1" s="29" t="s">
        <v>557</v>
      </c>
      <c r="B1" s="29"/>
      <c r="C1" s="29"/>
      <c r="D1" s="29"/>
      <c r="E1" s="29"/>
      <c r="F1" s="29"/>
      <c r="G1" s="29"/>
      <c r="H1" s="29"/>
      <c r="I1" s="29"/>
    </row>
    <row r="2" customFormat="false" ht="18" hidden="false" customHeight="true" outlineLevel="0" collapsed="false">
      <c r="A2" s="3" t="s">
        <v>558</v>
      </c>
      <c r="B2" s="3"/>
      <c r="C2" s="3"/>
      <c r="D2" s="3"/>
      <c r="E2" s="3"/>
      <c r="F2" s="3"/>
      <c r="G2" s="3"/>
      <c r="H2" s="3"/>
      <c r="I2" s="3"/>
    </row>
    <row r="3" customFormat="false" ht="6" hidden="false" customHeight="true" outlineLevel="0" collapsed="false"/>
    <row r="4" customFormat="false" ht="31.5" hidden="false" customHeight="true" outlineLevel="0" collapsed="false">
      <c r="A4" s="30" t="s">
        <v>448</v>
      </c>
      <c r="B4" s="30" t="s">
        <v>487</v>
      </c>
      <c r="C4" s="30" t="s">
        <v>44</v>
      </c>
      <c r="D4" s="30" t="s">
        <v>45</v>
      </c>
      <c r="E4" s="30" t="s">
        <v>46</v>
      </c>
      <c r="F4" s="30" t="s">
        <v>49</v>
      </c>
      <c r="G4" s="30" t="s">
        <v>559</v>
      </c>
      <c r="H4" s="30" t="s">
        <v>560</v>
      </c>
      <c r="I4" s="30" t="s">
        <v>51</v>
      </c>
    </row>
    <row r="5" customFormat="false" ht="30" hidden="false" customHeight="true" outlineLevel="0" collapsed="false">
      <c r="A5" s="32" t="s">
        <v>561</v>
      </c>
      <c r="B5" s="33" t="s">
        <v>562</v>
      </c>
      <c r="C5" s="31" t="n">
        <v>2</v>
      </c>
      <c r="D5" s="34" t="n">
        <v>25</v>
      </c>
      <c r="E5" s="34" t="n">
        <v>50</v>
      </c>
      <c r="F5" s="32" t="s">
        <v>563</v>
      </c>
      <c r="G5" s="31"/>
      <c r="H5" s="35" t="s">
        <v>564</v>
      </c>
      <c r="I5" s="33" t="s">
        <v>565</v>
      </c>
    </row>
    <row r="6" customFormat="false" ht="30" hidden="false" customHeight="true" outlineLevel="0" collapsed="false">
      <c r="A6" s="37" t="s">
        <v>566</v>
      </c>
      <c r="B6" s="38" t="s">
        <v>567</v>
      </c>
      <c r="C6" s="36" t="n">
        <v>2</v>
      </c>
      <c r="D6" s="39" t="n">
        <v>12</v>
      </c>
      <c r="E6" s="39" t="n">
        <v>24</v>
      </c>
      <c r="F6" s="37" t="s">
        <v>568</v>
      </c>
      <c r="G6" s="36"/>
      <c r="H6" s="35" t="s">
        <v>564</v>
      </c>
      <c r="I6" s="38" t="s">
        <v>569</v>
      </c>
    </row>
    <row r="7" customFormat="false" ht="30" hidden="false" customHeight="true" outlineLevel="0" collapsed="false">
      <c r="A7" s="32" t="s">
        <v>570</v>
      </c>
      <c r="B7" s="33" t="s">
        <v>571</v>
      </c>
      <c r="C7" s="31" t="n">
        <v>1</v>
      </c>
      <c r="D7" s="34" t="n">
        <v>15</v>
      </c>
      <c r="E7" s="34" t="n">
        <v>15</v>
      </c>
      <c r="F7" s="32" t="s">
        <v>568</v>
      </c>
      <c r="G7" s="31"/>
      <c r="H7" s="35" t="s">
        <v>564</v>
      </c>
      <c r="I7" s="33" t="s">
        <v>572</v>
      </c>
    </row>
    <row r="8" customFormat="false" ht="30" hidden="false" customHeight="true" outlineLevel="0" collapsed="false">
      <c r="A8" s="37" t="s">
        <v>573</v>
      </c>
      <c r="B8" s="38" t="s">
        <v>55</v>
      </c>
      <c r="C8" s="36" t="n">
        <v>1</v>
      </c>
      <c r="D8" s="39" t="n">
        <v>5.5</v>
      </c>
      <c r="E8" s="39" t="n">
        <v>5.5</v>
      </c>
      <c r="F8" s="37" t="s">
        <v>59</v>
      </c>
      <c r="G8" s="36" t="s">
        <v>574</v>
      </c>
      <c r="H8" s="35" t="s">
        <v>564</v>
      </c>
      <c r="I8" s="38" t="s">
        <v>61</v>
      </c>
    </row>
    <row r="9" customFormat="false" ht="30" hidden="false" customHeight="true" outlineLevel="0" collapsed="false">
      <c r="A9" s="32" t="s">
        <v>575</v>
      </c>
      <c r="B9" s="33" t="s">
        <v>576</v>
      </c>
      <c r="C9" s="31" t="n">
        <v>6</v>
      </c>
      <c r="D9" s="34" t="n">
        <v>15</v>
      </c>
      <c r="E9" s="34" t="n">
        <v>90</v>
      </c>
      <c r="F9" s="32" t="s">
        <v>577</v>
      </c>
      <c r="G9" s="31"/>
      <c r="H9" s="40" t="s">
        <v>578</v>
      </c>
      <c r="I9" s="33" t="s">
        <v>579</v>
      </c>
    </row>
    <row r="10" customFormat="false" ht="30" hidden="false" customHeight="true" outlineLevel="0" collapsed="false">
      <c r="A10" s="37" t="s">
        <v>580</v>
      </c>
      <c r="B10" s="38" t="s">
        <v>332</v>
      </c>
      <c r="C10" s="36" t="n">
        <v>1</v>
      </c>
      <c r="D10" s="39" t="n">
        <v>55</v>
      </c>
      <c r="E10" s="39" t="n">
        <v>55</v>
      </c>
      <c r="F10" s="37" t="s">
        <v>334</v>
      </c>
      <c r="G10" s="36" t="s">
        <v>581</v>
      </c>
      <c r="H10" s="40" t="s">
        <v>578</v>
      </c>
      <c r="I10" s="38" t="s">
        <v>336</v>
      </c>
    </row>
    <row r="11" customFormat="false" ht="30" hidden="false" customHeight="true" outlineLevel="0" collapsed="false">
      <c r="A11" s="32" t="s">
        <v>449</v>
      </c>
      <c r="B11" s="33" t="s">
        <v>582</v>
      </c>
      <c r="C11" s="31" t="n">
        <v>1</v>
      </c>
      <c r="D11" s="34" t="n">
        <v>55</v>
      </c>
      <c r="E11" s="34" t="n">
        <v>55</v>
      </c>
      <c r="F11" s="32" t="s">
        <v>334</v>
      </c>
      <c r="G11" s="31"/>
      <c r="H11" s="40" t="s">
        <v>578</v>
      </c>
      <c r="I11" s="33" t="s">
        <v>451</v>
      </c>
    </row>
    <row r="12" customFormat="false" ht="30" hidden="false" customHeight="true" outlineLevel="0" collapsed="false">
      <c r="A12" s="37" t="s">
        <v>583</v>
      </c>
      <c r="B12" s="38" t="s">
        <v>584</v>
      </c>
      <c r="C12" s="36" t="n">
        <v>1</v>
      </c>
      <c r="D12" s="39" t="n">
        <v>47</v>
      </c>
      <c r="E12" s="39" t="n">
        <v>47</v>
      </c>
      <c r="F12" s="37" t="s">
        <v>294</v>
      </c>
      <c r="G12" s="36" t="s">
        <v>585</v>
      </c>
      <c r="H12" s="40" t="s">
        <v>578</v>
      </c>
      <c r="I12" s="38" t="s">
        <v>586</v>
      </c>
    </row>
    <row r="13" customFormat="false" ht="30" hidden="false" customHeight="true" outlineLevel="0" collapsed="false">
      <c r="A13" s="32" t="s">
        <v>587</v>
      </c>
      <c r="B13" s="33" t="s">
        <v>588</v>
      </c>
      <c r="C13" s="31" t="n">
        <v>1</v>
      </c>
      <c r="D13" s="34" t="n">
        <v>47</v>
      </c>
      <c r="E13" s="34" t="n">
        <v>47</v>
      </c>
      <c r="F13" s="32" t="s">
        <v>294</v>
      </c>
      <c r="G13" s="31"/>
      <c r="H13" s="40" t="s">
        <v>578</v>
      </c>
      <c r="I13" s="33" t="s">
        <v>589</v>
      </c>
    </row>
    <row r="14" customFormat="false" ht="30" hidden="false" customHeight="true" outlineLevel="0" collapsed="false">
      <c r="A14" s="37" t="s">
        <v>456</v>
      </c>
      <c r="B14" s="38" t="s">
        <v>590</v>
      </c>
      <c r="C14" s="36" t="n">
        <v>1</v>
      </c>
      <c r="D14" s="39" t="n">
        <v>45</v>
      </c>
      <c r="E14" s="39" t="n">
        <v>45</v>
      </c>
      <c r="F14" s="37" t="s">
        <v>458</v>
      </c>
      <c r="G14" s="36"/>
      <c r="H14" s="40" t="s">
        <v>578</v>
      </c>
      <c r="I14" s="38" t="s">
        <v>459</v>
      </c>
    </row>
    <row r="15" customFormat="false" ht="30" hidden="false" customHeight="true" outlineLevel="0" collapsed="false">
      <c r="A15" s="32" t="s">
        <v>591</v>
      </c>
      <c r="B15" s="33" t="s">
        <v>592</v>
      </c>
      <c r="C15" s="31" t="n">
        <v>1</v>
      </c>
      <c r="D15" s="34" t="n">
        <v>45</v>
      </c>
      <c r="E15" s="34" t="n">
        <v>45</v>
      </c>
      <c r="F15" s="32" t="s">
        <v>593</v>
      </c>
      <c r="G15" s="31"/>
      <c r="H15" s="40" t="s">
        <v>578</v>
      </c>
      <c r="I15" s="33" t="s">
        <v>594</v>
      </c>
    </row>
    <row r="16" customFormat="false" ht="30" hidden="false" customHeight="true" outlineLevel="0" collapsed="false">
      <c r="A16" s="37" t="s">
        <v>595</v>
      </c>
      <c r="B16" s="38" t="s">
        <v>596</v>
      </c>
      <c r="C16" s="36" t="n">
        <v>1</v>
      </c>
      <c r="D16" s="39" t="n">
        <v>40</v>
      </c>
      <c r="E16" s="39" t="n">
        <v>40</v>
      </c>
      <c r="F16" s="37" t="s">
        <v>568</v>
      </c>
      <c r="G16" s="36"/>
      <c r="H16" s="40" t="s">
        <v>578</v>
      </c>
      <c r="I16" s="38" t="s">
        <v>597</v>
      </c>
    </row>
    <row r="17" customFormat="false" ht="30" hidden="false" customHeight="true" outlineLevel="0" collapsed="false">
      <c r="A17" s="32" t="s">
        <v>598</v>
      </c>
      <c r="B17" s="33" t="s">
        <v>599</v>
      </c>
      <c r="C17" s="31" t="n">
        <v>1</v>
      </c>
      <c r="D17" s="34" t="n">
        <v>38</v>
      </c>
      <c r="E17" s="34" t="n">
        <v>38</v>
      </c>
      <c r="F17" s="32" t="s">
        <v>600</v>
      </c>
      <c r="G17" s="31"/>
      <c r="H17" s="40" t="s">
        <v>578</v>
      </c>
      <c r="I17" s="33" t="s">
        <v>601</v>
      </c>
    </row>
    <row r="18" customFormat="false" ht="30" hidden="false" customHeight="true" outlineLevel="0" collapsed="false">
      <c r="A18" s="37" t="s">
        <v>602</v>
      </c>
      <c r="B18" s="38" t="s">
        <v>603</v>
      </c>
      <c r="C18" s="36" t="n">
        <v>2</v>
      </c>
      <c r="D18" s="39" t="n">
        <v>16</v>
      </c>
      <c r="E18" s="39" t="n">
        <v>32</v>
      </c>
      <c r="F18" s="37" t="s">
        <v>294</v>
      </c>
      <c r="G18" s="36" t="s">
        <v>604</v>
      </c>
      <c r="H18" s="40" t="s">
        <v>578</v>
      </c>
      <c r="I18" s="38" t="s">
        <v>605</v>
      </c>
    </row>
    <row r="19" customFormat="false" ht="30" hidden="false" customHeight="true" outlineLevel="0" collapsed="false">
      <c r="A19" s="32" t="s">
        <v>606</v>
      </c>
      <c r="B19" s="33" t="s">
        <v>248</v>
      </c>
      <c r="C19" s="31" t="n">
        <v>1</v>
      </c>
      <c r="D19" s="34" t="n">
        <v>28</v>
      </c>
      <c r="E19" s="34" t="n">
        <v>28</v>
      </c>
      <c r="F19" s="32" t="s">
        <v>250</v>
      </c>
      <c r="G19" s="31" t="s">
        <v>604</v>
      </c>
      <c r="H19" s="40" t="s">
        <v>578</v>
      </c>
      <c r="I19" s="33" t="s">
        <v>252</v>
      </c>
    </row>
    <row r="20" customFormat="false" ht="30" hidden="false" customHeight="true" outlineLevel="0" collapsed="false">
      <c r="A20" s="37" t="s">
        <v>607</v>
      </c>
      <c r="B20" s="38" t="s">
        <v>608</v>
      </c>
      <c r="C20" s="36" t="n">
        <v>1</v>
      </c>
      <c r="D20" s="39" t="n">
        <v>28</v>
      </c>
      <c r="E20" s="39" t="n">
        <v>28</v>
      </c>
      <c r="F20" s="37" t="s">
        <v>568</v>
      </c>
      <c r="G20" s="36" t="s">
        <v>609</v>
      </c>
      <c r="H20" s="40" t="s">
        <v>578</v>
      </c>
      <c r="I20" s="38" t="s">
        <v>610</v>
      </c>
    </row>
    <row r="21" customFormat="false" ht="30" hidden="false" customHeight="true" outlineLevel="0" collapsed="false">
      <c r="A21" s="32" t="s">
        <v>611</v>
      </c>
      <c r="B21" s="33" t="s">
        <v>612</v>
      </c>
      <c r="C21" s="31" t="n">
        <v>1</v>
      </c>
      <c r="D21" s="34" t="n">
        <v>28</v>
      </c>
      <c r="E21" s="34" t="n">
        <v>28</v>
      </c>
      <c r="F21" s="32" t="s">
        <v>613</v>
      </c>
      <c r="G21" s="31"/>
      <c r="H21" s="40" t="s">
        <v>578</v>
      </c>
      <c r="I21" s="33" t="s">
        <v>614</v>
      </c>
    </row>
    <row r="22" customFormat="false" ht="30" hidden="false" customHeight="true" outlineLevel="0" collapsed="false">
      <c r="A22" s="37" t="s">
        <v>615</v>
      </c>
      <c r="B22" s="38" t="s">
        <v>616</v>
      </c>
      <c r="C22" s="36" t="n">
        <v>1</v>
      </c>
      <c r="D22" s="39" t="n">
        <v>25</v>
      </c>
      <c r="E22" s="39" t="n">
        <v>25</v>
      </c>
      <c r="F22" s="37" t="s">
        <v>617</v>
      </c>
      <c r="G22" s="36"/>
      <c r="H22" s="40" t="s">
        <v>578</v>
      </c>
      <c r="I22" s="38" t="s">
        <v>618</v>
      </c>
    </row>
    <row r="23" customFormat="false" ht="30" hidden="false" customHeight="true" outlineLevel="0" collapsed="false">
      <c r="A23" s="32" t="s">
        <v>619</v>
      </c>
      <c r="B23" s="33" t="s">
        <v>620</v>
      </c>
      <c r="C23" s="31" t="n">
        <v>4</v>
      </c>
      <c r="D23" s="34" t="n">
        <v>4</v>
      </c>
      <c r="E23" s="34" t="n">
        <v>16</v>
      </c>
      <c r="F23" s="32" t="s">
        <v>346</v>
      </c>
      <c r="G23" s="31"/>
      <c r="H23" s="40" t="s">
        <v>578</v>
      </c>
      <c r="I23" s="33" t="s">
        <v>473</v>
      </c>
    </row>
    <row r="24" customFormat="false" ht="30" hidden="false" customHeight="true" outlineLevel="0" collapsed="false">
      <c r="A24" s="37" t="s">
        <v>621</v>
      </c>
      <c r="B24" s="38" t="s">
        <v>324</v>
      </c>
      <c r="C24" s="36" t="n">
        <v>1</v>
      </c>
      <c r="D24" s="39" t="n">
        <v>12</v>
      </c>
      <c r="E24" s="39" t="n">
        <v>12</v>
      </c>
      <c r="F24" s="37" t="s">
        <v>326</v>
      </c>
      <c r="G24" s="36" t="s">
        <v>622</v>
      </c>
      <c r="H24" s="40" t="s">
        <v>578</v>
      </c>
      <c r="I24" s="38" t="s">
        <v>328</v>
      </c>
    </row>
    <row r="25" customFormat="false" ht="30" hidden="false" customHeight="true" outlineLevel="0" collapsed="false">
      <c r="A25" s="32" t="s">
        <v>623</v>
      </c>
      <c r="B25" s="33" t="s">
        <v>195</v>
      </c>
      <c r="C25" s="31" t="n">
        <v>1</v>
      </c>
      <c r="D25" s="34" t="n">
        <v>10.5</v>
      </c>
      <c r="E25" s="34" t="n">
        <v>10.5</v>
      </c>
      <c r="F25" s="32" t="s">
        <v>59</v>
      </c>
      <c r="G25" s="31" t="s">
        <v>574</v>
      </c>
      <c r="H25" s="40" t="s">
        <v>578</v>
      </c>
      <c r="I25" s="33" t="s">
        <v>198</v>
      </c>
    </row>
    <row r="26" customFormat="false" ht="30" hidden="false" customHeight="true" outlineLevel="0" collapsed="false">
      <c r="A26" s="37" t="s">
        <v>624</v>
      </c>
      <c r="B26" s="38" t="s">
        <v>201</v>
      </c>
      <c r="C26" s="36" t="n">
        <v>1</v>
      </c>
      <c r="D26" s="39" t="n">
        <v>9</v>
      </c>
      <c r="E26" s="39" t="n">
        <v>9</v>
      </c>
      <c r="F26" s="37" t="s">
        <v>202</v>
      </c>
      <c r="G26" s="36" t="s">
        <v>574</v>
      </c>
      <c r="H26" s="40" t="s">
        <v>578</v>
      </c>
      <c r="I26" s="38" t="s">
        <v>204</v>
      </c>
    </row>
    <row r="27" customFormat="false" ht="30" hidden="false" customHeight="true" outlineLevel="0" collapsed="false">
      <c r="A27" s="32" t="s">
        <v>625</v>
      </c>
      <c r="B27" s="33" t="s">
        <v>271</v>
      </c>
      <c r="C27" s="31" t="n">
        <v>1</v>
      </c>
      <c r="D27" s="34" t="n">
        <v>8.5</v>
      </c>
      <c r="E27" s="34" t="n">
        <v>8.5</v>
      </c>
      <c r="F27" s="32" t="s">
        <v>273</v>
      </c>
      <c r="G27" s="31" t="s">
        <v>604</v>
      </c>
      <c r="H27" s="40" t="s">
        <v>578</v>
      </c>
      <c r="I27" s="33" t="s">
        <v>275</v>
      </c>
    </row>
    <row r="28" customFormat="false" ht="30" hidden="false" customHeight="true" outlineLevel="0" collapsed="false">
      <c r="A28" s="37" t="s">
        <v>626</v>
      </c>
      <c r="B28" s="38" t="s">
        <v>627</v>
      </c>
      <c r="C28" s="36" t="n">
        <v>1</v>
      </c>
      <c r="D28" s="39" t="n">
        <v>8</v>
      </c>
      <c r="E28" s="39" t="n">
        <v>8</v>
      </c>
      <c r="F28" s="37" t="s">
        <v>628</v>
      </c>
      <c r="G28" s="36" t="s">
        <v>464</v>
      </c>
      <c r="H28" s="40" t="s">
        <v>578</v>
      </c>
      <c r="I28" s="38" t="s">
        <v>629</v>
      </c>
    </row>
    <row r="29" customFormat="false" ht="30" hidden="false" customHeight="true" outlineLevel="0" collapsed="false">
      <c r="A29" s="32" t="s">
        <v>630</v>
      </c>
      <c r="B29" s="33" t="s">
        <v>631</v>
      </c>
      <c r="C29" s="31" t="n">
        <v>1</v>
      </c>
      <c r="D29" s="34" t="n">
        <v>8</v>
      </c>
      <c r="E29" s="34" t="n">
        <v>8</v>
      </c>
      <c r="F29" s="32" t="s">
        <v>632</v>
      </c>
      <c r="G29" s="31"/>
      <c r="H29" s="40" t="s">
        <v>578</v>
      </c>
      <c r="I29" s="33" t="s">
        <v>633</v>
      </c>
    </row>
    <row r="30" customFormat="false" ht="30" hidden="false" customHeight="true" outlineLevel="0" collapsed="false">
      <c r="A30" s="37" t="s">
        <v>634</v>
      </c>
      <c r="B30" s="38" t="s">
        <v>292</v>
      </c>
      <c r="C30" s="36" t="n">
        <v>1</v>
      </c>
      <c r="D30" s="39" t="n">
        <v>7.9</v>
      </c>
      <c r="E30" s="39" t="n">
        <v>7.9</v>
      </c>
      <c r="F30" s="37" t="s">
        <v>294</v>
      </c>
      <c r="G30" s="36" t="s">
        <v>604</v>
      </c>
      <c r="H30" s="40" t="s">
        <v>578</v>
      </c>
      <c r="I30" s="38" t="s">
        <v>296</v>
      </c>
    </row>
    <row r="31" customFormat="false" ht="30" hidden="false" customHeight="true" outlineLevel="0" collapsed="false">
      <c r="A31" s="32" t="s">
        <v>635</v>
      </c>
      <c r="B31" s="33" t="s">
        <v>230</v>
      </c>
      <c r="C31" s="31" t="n">
        <v>1</v>
      </c>
      <c r="D31" s="34" t="n">
        <v>6.5</v>
      </c>
      <c r="E31" s="34" t="n">
        <v>6.5</v>
      </c>
      <c r="F31" s="32" t="s">
        <v>59</v>
      </c>
      <c r="G31" s="31" t="s">
        <v>574</v>
      </c>
      <c r="H31" s="40" t="s">
        <v>578</v>
      </c>
      <c r="I31" s="33" t="s">
        <v>233</v>
      </c>
    </row>
    <row r="32" customFormat="false" ht="30" hidden="false" customHeight="true" outlineLevel="0" collapsed="false">
      <c r="A32" s="37" t="s">
        <v>636</v>
      </c>
      <c r="B32" s="38" t="s">
        <v>256</v>
      </c>
      <c r="C32" s="36" t="n">
        <v>1</v>
      </c>
      <c r="D32" s="39" t="n">
        <v>6.5</v>
      </c>
      <c r="E32" s="39" t="n">
        <v>6.5</v>
      </c>
      <c r="F32" s="37" t="s">
        <v>59</v>
      </c>
      <c r="G32" s="36" t="s">
        <v>574</v>
      </c>
      <c r="H32" s="40" t="s">
        <v>578</v>
      </c>
      <c r="I32" s="38" t="s">
        <v>259</v>
      </c>
    </row>
    <row r="33" customFormat="false" ht="30" hidden="false" customHeight="true" outlineLevel="0" collapsed="false">
      <c r="A33" s="32" t="s">
        <v>637</v>
      </c>
      <c r="B33" s="33" t="s">
        <v>208</v>
      </c>
      <c r="C33" s="31" t="n">
        <v>1</v>
      </c>
      <c r="D33" s="34" t="n">
        <v>5.8</v>
      </c>
      <c r="E33" s="34" t="n">
        <v>5.8</v>
      </c>
      <c r="F33" s="32" t="s">
        <v>210</v>
      </c>
      <c r="G33" s="31" t="s">
        <v>604</v>
      </c>
      <c r="H33" s="40" t="s">
        <v>578</v>
      </c>
      <c r="I33" s="33" t="s">
        <v>212</v>
      </c>
    </row>
    <row r="34" customFormat="false" ht="30" hidden="false" customHeight="true" outlineLevel="0" collapsed="false">
      <c r="A34" s="37" t="s">
        <v>638</v>
      </c>
      <c r="B34" s="38" t="s">
        <v>216</v>
      </c>
      <c r="C34" s="36" t="n">
        <v>1</v>
      </c>
      <c r="D34" s="39" t="n">
        <v>4.2</v>
      </c>
      <c r="E34" s="39" t="n">
        <v>4.2</v>
      </c>
      <c r="F34" s="37" t="s">
        <v>59</v>
      </c>
      <c r="G34" s="36" t="s">
        <v>574</v>
      </c>
      <c r="H34" s="40" t="s">
        <v>578</v>
      </c>
      <c r="I34" s="38" t="s">
        <v>219</v>
      </c>
    </row>
    <row r="35" customFormat="false" ht="30" hidden="false" customHeight="true" outlineLevel="0" collapsed="false">
      <c r="A35" s="32" t="s">
        <v>344</v>
      </c>
      <c r="B35" s="33" t="s">
        <v>345</v>
      </c>
      <c r="C35" s="31" t="n">
        <v>1</v>
      </c>
      <c r="D35" s="34" t="n">
        <v>4</v>
      </c>
      <c r="E35" s="34" t="n">
        <v>4</v>
      </c>
      <c r="F35" s="32" t="s">
        <v>346</v>
      </c>
      <c r="G35" s="31" t="s">
        <v>585</v>
      </c>
      <c r="H35" s="40" t="s">
        <v>578</v>
      </c>
      <c r="I35" s="33" t="s">
        <v>348</v>
      </c>
    </row>
    <row r="36" customFormat="false" ht="30" hidden="false" customHeight="true" outlineLevel="0" collapsed="false">
      <c r="A36" s="37" t="s">
        <v>639</v>
      </c>
      <c r="B36" s="38" t="s">
        <v>104</v>
      </c>
      <c r="C36" s="36" t="n">
        <v>1</v>
      </c>
      <c r="D36" s="39" t="n">
        <v>3.4</v>
      </c>
      <c r="E36" s="39" t="n">
        <v>3.4</v>
      </c>
      <c r="F36" s="37" t="s">
        <v>59</v>
      </c>
      <c r="G36" s="36" t="s">
        <v>574</v>
      </c>
      <c r="H36" s="40" t="s">
        <v>578</v>
      </c>
      <c r="I36" s="38" t="s">
        <v>107</v>
      </c>
    </row>
    <row r="37" customFormat="false" ht="30" hidden="false" customHeight="true" outlineLevel="0" collapsed="false">
      <c r="A37" s="32" t="s">
        <v>640</v>
      </c>
      <c r="B37" s="33" t="s">
        <v>263</v>
      </c>
      <c r="C37" s="31" t="n">
        <v>1</v>
      </c>
      <c r="D37" s="34" t="n">
        <v>2.6</v>
      </c>
      <c r="E37" s="34" t="n">
        <v>2.6</v>
      </c>
      <c r="F37" s="32" t="s">
        <v>59</v>
      </c>
      <c r="G37" s="31" t="s">
        <v>574</v>
      </c>
      <c r="H37" s="40" t="s">
        <v>578</v>
      </c>
      <c r="I37" s="33" t="s">
        <v>267</v>
      </c>
    </row>
    <row r="38" customFormat="false" ht="30" hidden="false" customHeight="true" outlineLevel="0" collapsed="false">
      <c r="A38" s="37" t="s">
        <v>641</v>
      </c>
      <c r="B38" s="38" t="s">
        <v>286</v>
      </c>
      <c r="C38" s="36" t="n">
        <v>1</v>
      </c>
      <c r="D38" s="39" t="n">
        <v>2.4</v>
      </c>
      <c r="E38" s="39" t="n">
        <v>2.4</v>
      </c>
      <c r="F38" s="37" t="s">
        <v>59</v>
      </c>
      <c r="G38" s="36" t="s">
        <v>574</v>
      </c>
      <c r="H38" s="40" t="s">
        <v>578</v>
      </c>
      <c r="I38" s="38" t="s">
        <v>288</v>
      </c>
    </row>
    <row r="39" customFormat="false" ht="30" hidden="false" customHeight="true" outlineLevel="0" collapsed="false">
      <c r="A39" s="32" t="s">
        <v>642</v>
      </c>
      <c r="B39" s="33" t="s">
        <v>136</v>
      </c>
      <c r="C39" s="31" t="n">
        <v>1</v>
      </c>
      <c r="D39" s="34" t="n">
        <v>2.3</v>
      </c>
      <c r="E39" s="34" t="n">
        <v>2.3</v>
      </c>
      <c r="F39" s="32" t="s">
        <v>59</v>
      </c>
      <c r="G39" s="31" t="s">
        <v>574</v>
      </c>
      <c r="H39" s="40" t="s">
        <v>578</v>
      </c>
      <c r="I39" s="33" t="s">
        <v>139</v>
      </c>
    </row>
    <row r="40" customFormat="false" ht="30" hidden="false" customHeight="true" outlineLevel="0" collapsed="false">
      <c r="A40" s="37" t="s">
        <v>642</v>
      </c>
      <c r="B40" s="38" t="s">
        <v>141</v>
      </c>
      <c r="C40" s="36" t="n">
        <v>1</v>
      </c>
      <c r="D40" s="39" t="n">
        <v>2.3</v>
      </c>
      <c r="E40" s="39" t="n">
        <v>2.3</v>
      </c>
      <c r="F40" s="37" t="s">
        <v>59</v>
      </c>
      <c r="G40" s="36" t="s">
        <v>574</v>
      </c>
      <c r="H40" s="40" t="s">
        <v>578</v>
      </c>
      <c r="I40" s="38" t="s">
        <v>143</v>
      </c>
    </row>
    <row r="41" customFormat="false" ht="30" hidden="false" customHeight="true" outlineLevel="0" collapsed="false">
      <c r="A41" s="32" t="s">
        <v>183</v>
      </c>
      <c r="B41" s="33" t="s">
        <v>184</v>
      </c>
      <c r="C41" s="31" t="n">
        <v>2</v>
      </c>
      <c r="D41" s="34" t="n">
        <v>0.9</v>
      </c>
      <c r="E41" s="34" t="n">
        <v>1.8</v>
      </c>
      <c r="F41" s="32" t="s">
        <v>59</v>
      </c>
      <c r="G41" s="31" t="s">
        <v>574</v>
      </c>
      <c r="H41" s="40" t="s">
        <v>578</v>
      </c>
      <c r="I41" s="33" t="s">
        <v>187</v>
      </c>
    </row>
    <row r="42" customFormat="false" ht="30" hidden="false" customHeight="true" outlineLevel="0" collapsed="false">
      <c r="A42" s="37" t="s">
        <v>643</v>
      </c>
      <c r="B42" s="38" t="s">
        <v>300</v>
      </c>
      <c r="C42" s="36" t="n">
        <v>1</v>
      </c>
      <c r="D42" s="39" t="n">
        <v>1.6</v>
      </c>
      <c r="E42" s="39" t="n">
        <v>1.6</v>
      </c>
      <c r="F42" s="37" t="s">
        <v>59</v>
      </c>
      <c r="G42" s="36" t="s">
        <v>574</v>
      </c>
      <c r="H42" s="40" t="s">
        <v>578</v>
      </c>
      <c r="I42" s="38" t="s">
        <v>302</v>
      </c>
    </row>
    <row r="43" customFormat="false" ht="30" hidden="false" customHeight="true" outlineLevel="0" collapsed="false">
      <c r="A43" s="32" t="s">
        <v>380</v>
      </c>
      <c r="B43" s="33" t="s">
        <v>381</v>
      </c>
      <c r="C43" s="31" t="n">
        <v>1</v>
      </c>
      <c r="D43" s="34" t="n">
        <v>1.5</v>
      </c>
      <c r="E43" s="34" t="n">
        <v>1.5</v>
      </c>
      <c r="F43" s="32" t="s">
        <v>382</v>
      </c>
      <c r="G43" s="31" t="s">
        <v>644</v>
      </c>
      <c r="H43" s="40" t="s">
        <v>578</v>
      </c>
      <c r="I43" s="33" t="s">
        <v>384</v>
      </c>
    </row>
    <row r="44" customFormat="false" ht="30" hidden="false" customHeight="true" outlineLevel="0" collapsed="false">
      <c r="A44" s="37" t="s">
        <v>312</v>
      </c>
      <c r="B44" s="38" t="s">
        <v>313</v>
      </c>
      <c r="C44" s="36" t="n">
        <v>1</v>
      </c>
      <c r="D44" s="39" t="n">
        <v>1.1</v>
      </c>
      <c r="E44" s="39" t="n">
        <v>1.1</v>
      </c>
      <c r="F44" s="37" t="s">
        <v>59</v>
      </c>
      <c r="G44" s="36" t="s">
        <v>574</v>
      </c>
      <c r="H44" s="40" t="s">
        <v>578</v>
      </c>
      <c r="I44" s="38" t="s">
        <v>316</v>
      </c>
    </row>
    <row r="45" customFormat="false" ht="30" hidden="false" customHeight="true" outlineLevel="0" collapsed="false">
      <c r="A45" s="32" t="s">
        <v>645</v>
      </c>
      <c r="B45" s="33" t="s">
        <v>400</v>
      </c>
      <c r="C45" s="31" t="n">
        <v>4</v>
      </c>
      <c r="D45" s="34" t="n">
        <v>0.25</v>
      </c>
      <c r="E45" s="34" t="n">
        <v>1</v>
      </c>
      <c r="F45" s="32" t="s">
        <v>59</v>
      </c>
      <c r="G45" s="31" t="s">
        <v>574</v>
      </c>
      <c r="H45" s="40" t="s">
        <v>578</v>
      </c>
      <c r="I45" s="33" t="s">
        <v>403</v>
      </c>
    </row>
    <row r="46" customFormat="false" ht="30" hidden="false" customHeight="true" outlineLevel="0" collapsed="false">
      <c r="A46" s="37" t="s">
        <v>188</v>
      </c>
      <c r="B46" s="38" t="s">
        <v>189</v>
      </c>
      <c r="C46" s="36" t="n">
        <v>6</v>
      </c>
      <c r="D46" s="39" t="n">
        <v>0.15</v>
      </c>
      <c r="E46" s="39" t="n">
        <v>0.9</v>
      </c>
      <c r="F46" s="37" t="s">
        <v>59</v>
      </c>
      <c r="G46" s="36" t="s">
        <v>574</v>
      </c>
      <c r="H46" s="40" t="s">
        <v>578</v>
      </c>
      <c r="I46" s="38" t="s">
        <v>191</v>
      </c>
    </row>
    <row r="47" customFormat="false" ht="30" hidden="false" customHeight="true" outlineLevel="0" collapsed="false">
      <c r="A47" s="32" t="s">
        <v>646</v>
      </c>
      <c r="B47" s="33" t="s">
        <v>111</v>
      </c>
      <c r="C47" s="31" t="n">
        <v>1</v>
      </c>
      <c r="D47" s="34" t="n">
        <v>0.85</v>
      </c>
      <c r="E47" s="34" t="n">
        <v>0.85</v>
      </c>
      <c r="F47" s="32" t="s">
        <v>59</v>
      </c>
      <c r="G47" s="31" t="s">
        <v>574</v>
      </c>
      <c r="H47" s="40" t="s">
        <v>578</v>
      </c>
      <c r="I47" s="33" t="s">
        <v>114</v>
      </c>
    </row>
    <row r="48" customFormat="false" ht="30" hidden="false" customHeight="true" outlineLevel="0" collapsed="false">
      <c r="A48" s="37" t="s">
        <v>356</v>
      </c>
      <c r="B48" s="38" t="s">
        <v>357</v>
      </c>
      <c r="C48" s="36" t="n">
        <v>2</v>
      </c>
      <c r="D48" s="39" t="n">
        <v>0.4</v>
      </c>
      <c r="E48" s="39" t="n">
        <v>0.8</v>
      </c>
      <c r="F48" s="37" t="s">
        <v>59</v>
      </c>
      <c r="G48" s="36" t="s">
        <v>574</v>
      </c>
      <c r="H48" s="40" t="s">
        <v>578</v>
      </c>
      <c r="I48" s="38" t="s">
        <v>358</v>
      </c>
    </row>
    <row r="49" customFormat="false" ht="30" hidden="false" customHeight="true" outlineLevel="0" collapsed="false">
      <c r="A49" s="32" t="s">
        <v>424</v>
      </c>
      <c r="B49" s="33" t="s">
        <v>425</v>
      </c>
      <c r="C49" s="31" t="n">
        <v>40</v>
      </c>
      <c r="D49" s="34" t="n">
        <v>0.02</v>
      </c>
      <c r="E49" s="34" t="n">
        <v>0.8</v>
      </c>
      <c r="F49" s="32" t="s">
        <v>59</v>
      </c>
      <c r="G49" s="31" t="s">
        <v>574</v>
      </c>
      <c r="H49" s="40" t="s">
        <v>578</v>
      </c>
      <c r="I49" s="33" t="s">
        <v>426</v>
      </c>
    </row>
    <row r="50" customFormat="false" ht="30" hidden="false" customHeight="true" outlineLevel="0" collapsed="false">
      <c r="A50" s="37" t="s">
        <v>431</v>
      </c>
      <c r="B50" s="38" t="s">
        <v>432</v>
      </c>
      <c r="C50" s="36" t="n">
        <v>10</v>
      </c>
      <c r="D50" s="39" t="n">
        <v>0.08</v>
      </c>
      <c r="E50" s="39" t="n">
        <v>0.8</v>
      </c>
      <c r="F50" s="37" t="s">
        <v>59</v>
      </c>
      <c r="G50" s="36" t="s">
        <v>574</v>
      </c>
      <c r="H50" s="40" t="s">
        <v>578</v>
      </c>
      <c r="I50" s="38" t="s">
        <v>86</v>
      </c>
    </row>
    <row r="51" customFormat="false" ht="30" hidden="false" customHeight="true" outlineLevel="0" collapsed="false">
      <c r="A51" s="32" t="s">
        <v>647</v>
      </c>
      <c r="B51" s="33" t="s">
        <v>129</v>
      </c>
      <c r="C51" s="31" t="n">
        <v>1</v>
      </c>
      <c r="D51" s="34" t="n">
        <v>0.75</v>
      </c>
      <c r="E51" s="34" t="n">
        <v>0.75</v>
      </c>
      <c r="F51" s="32" t="s">
        <v>59</v>
      </c>
      <c r="G51" s="31" t="s">
        <v>574</v>
      </c>
      <c r="H51" s="40" t="s">
        <v>578</v>
      </c>
      <c r="I51" s="33" t="s">
        <v>132</v>
      </c>
    </row>
    <row r="52" customFormat="false" ht="30" hidden="false" customHeight="true" outlineLevel="0" collapsed="false">
      <c r="A52" s="37" t="s">
        <v>419</v>
      </c>
      <c r="B52" s="38" t="s">
        <v>420</v>
      </c>
      <c r="C52" s="36" t="n">
        <v>24</v>
      </c>
      <c r="D52" s="39" t="n">
        <v>0.03</v>
      </c>
      <c r="E52" s="39" t="n">
        <v>0.72</v>
      </c>
      <c r="F52" s="37" t="s">
        <v>421</v>
      </c>
      <c r="G52" s="36" t="s">
        <v>574</v>
      </c>
      <c r="H52" s="40" t="s">
        <v>578</v>
      </c>
      <c r="I52" s="38" t="s">
        <v>423</v>
      </c>
    </row>
    <row r="53" customFormat="false" ht="30" hidden="false" customHeight="true" outlineLevel="0" collapsed="false">
      <c r="A53" s="32" t="s">
        <v>648</v>
      </c>
      <c r="B53" s="33" t="s">
        <v>118</v>
      </c>
      <c r="C53" s="31" t="n">
        <v>1</v>
      </c>
      <c r="D53" s="34" t="n">
        <v>0.7</v>
      </c>
      <c r="E53" s="34" t="n">
        <v>0.7</v>
      </c>
      <c r="F53" s="32" t="s">
        <v>59</v>
      </c>
      <c r="G53" s="31" t="s">
        <v>574</v>
      </c>
      <c r="H53" s="40" t="s">
        <v>578</v>
      </c>
      <c r="I53" s="33" t="s">
        <v>169</v>
      </c>
    </row>
    <row r="54" customFormat="false" ht="30" hidden="false" customHeight="true" outlineLevel="0" collapsed="false">
      <c r="A54" s="37" t="s">
        <v>649</v>
      </c>
      <c r="B54" s="38" t="s">
        <v>279</v>
      </c>
      <c r="C54" s="36" t="n">
        <v>1</v>
      </c>
      <c r="D54" s="39" t="n">
        <v>0.7</v>
      </c>
      <c r="E54" s="39" t="n">
        <v>0.7</v>
      </c>
      <c r="F54" s="37" t="s">
        <v>59</v>
      </c>
      <c r="G54" s="36" t="s">
        <v>574</v>
      </c>
      <c r="H54" s="40" t="s">
        <v>578</v>
      </c>
      <c r="I54" s="38" t="s">
        <v>282</v>
      </c>
    </row>
    <row r="55" customFormat="false" ht="30" hidden="false" customHeight="true" outlineLevel="0" collapsed="false">
      <c r="A55" s="32" t="s">
        <v>650</v>
      </c>
      <c r="B55" s="33" t="s">
        <v>65</v>
      </c>
      <c r="C55" s="31" t="n">
        <v>1</v>
      </c>
      <c r="D55" s="34" t="n">
        <v>0.6</v>
      </c>
      <c r="E55" s="34" t="n">
        <v>0.6</v>
      </c>
      <c r="F55" s="32" t="s">
        <v>59</v>
      </c>
      <c r="G55" s="31" t="s">
        <v>574</v>
      </c>
      <c r="H55" s="40" t="s">
        <v>578</v>
      </c>
      <c r="I55" s="33" t="s">
        <v>68</v>
      </c>
    </row>
    <row r="56" customFormat="false" ht="30" hidden="false" customHeight="true" outlineLevel="0" collapsed="false">
      <c r="A56" s="37" t="s">
        <v>651</v>
      </c>
      <c r="B56" s="38" t="s">
        <v>118</v>
      </c>
      <c r="C56" s="36" t="n">
        <v>1</v>
      </c>
      <c r="D56" s="39" t="n">
        <v>0.6</v>
      </c>
      <c r="E56" s="39" t="n">
        <v>0.6</v>
      </c>
      <c r="F56" s="37" t="s">
        <v>59</v>
      </c>
      <c r="G56" s="36" t="s">
        <v>574</v>
      </c>
      <c r="H56" s="40" t="s">
        <v>578</v>
      </c>
      <c r="I56" s="38" t="s">
        <v>120</v>
      </c>
    </row>
    <row r="57" customFormat="false" ht="30" hidden="false" customHeight="true" outlineLevel="0" collapsed="false">
      <c r="A57" s="32" t="s">
        <v>652</v>
      </c>
      <c r="B57" s="33" t="s">
        <v>371</v>
      </c>
      <c r="C57" s="31" t="n">
        <v>1</v>
      </c>
      <c r="D57" s="34" t="n">
        <v>0.6</v>
      </c>
      <c r="E57" s="34" t="n">
        <v>0.6</v>
      </c>
      <c r="F57" s="32" t="s">
        <v>59</v>
      </c>
      <c r="G57" s="31" t="s">
        <v>574</v>
      </c>
      <c r="H57" s="40" t="s">
        <v>578</v>
      </c>
      <c r="I57" s="33" t="s">
        <v>373</v>
      </c>
    </row>
    <row r="58" customFormat="false" ht="30" hidden="false" customHeight="true" outlineLevel="0" collapsed="false">
      <c r="A58" s="37" t="s">
        <v>653</v>
      </c>
      <c r="B58" s="38" t="s">
        <v>72</v>
      </c>
      <c r="C58" s="36" t="n">
        <v>1</v>
      </c>
      <c r="D58" s="39" t="n">
        <v>0.55</v>
      </c>
      <c r="E58" s="39" t="n">
        <v>0.55</v>
      </c>
      <c r="F58" s="37" t="s">
        <v>59</v>
      </c>
      <c r="G58" s="36" t="s">
        <v>574</v>
      </c>
      <c r="H58" s="40" t="s">
        <v>578</v>
      </c>
      <c r="I58" s="38" t="s">
        <v>76</v>
      </c>
    </row>
    <row r="59" customFormat="false" ht="30" hidden="false" customHeight="true" outlineLevel="0" collapsed="false">
      <c r="A59" s="32" t="s">
        <v>429</v>
      </c>
      <c r="B59" s="33" t="s">
        <v>430</v>
      </c>
      <c r="C59" s="31" t="n">
        <v>8</v>
      </c>
      <c r="D59" s="34" t="n">
        <v>0.06</v>
      </c>
      <c r="E59" s="34" t="n">
        <v>0.48</v>
      </c>
      <c r="F59" s="32" t="s">
        <v>59</v>
      </c>
      <c r="G59" s="31" t="s">
        <v>574</v>
      </c>
      <c r="H59" s="40" t="s">
        <v>578</v>
      </c>
      <c r="I59" s="33" t="s">
        <v>86</v>
      </c>
    </row>
    <row r="60" customFormat="false" ht="30" hidden="false" customHeight="true" outlineLevel="0" collapsed="false">
      <c r="A60" s="37" t="s">
        <v>427</v>
      </c>
      <c r="B60" s="38" t="s">
        <v>428</v>
      </c>
      <c r="C60" s="36" t="n">
        <v>12</v>
      </c>
      <c r="D60" s="39" t="n">
        <v>0.03</v>
      </c>
      <c r="E60" s="39" t="n">
        <v>0.36</v>
      </c>
      <c r="F60" s="37" t="s">
        <v>59</v>
      </c>
      <c r="G60" s="36" t="s">
        <v>574</v>
      </c>
      <c r="H60" s="40" t="s">
        <v>578</v>
      </c>
      <c r="I60" s="38" t="s">
        <v>86</v>
      </c>
    </row>
    <row r="61" customFormat="false" ht="30" hidden="false" customHeight="true" outlineLevel="0" collapsed="false">
      <c r="A61" s="32" t="s">
        <v>654</v>
      </c>
      <c r="B61" s="33" t="s">
        <v>147</v>
      </c>
      <c r="C61" s="31" t="n">
        <v>1</v>
      </c>
      <c r="D61" s="34" t="n">
        <v>0.35</v>
      </c>
      <c r="E61" s="34" t="n">
        <v>0.35</v>
      </c>
      <c r="F61" s="32" t="s">
        <v>59</v>
      </c>
      <c r="G61" s="31" t="s">
        <v>574</v>
      </c>
      <c r="H61" s="40" t="s">
        <v>578</v>
      </c>
      <c r="I61" s="33" t="s">
        <v>150</v>
      </c>
    </row>
    <row r="62" customFormat="false" ht="30" hidden="false" customHeight="true" outlineLevel="0" collapsed="false">
      <c r="A62" s="37" t="s">
        <v>234</v>
      </c>
      <c r="B62" s="38" t="s">
        <v>235</v>
      </c>
      <c r="C62" s="36" t="n">
        <v>1</v>
      </c>
      <c r="D62" s="39" t="n">
        <v>0.35</v>
      </c>
      <c r="E62" s="39" t="n">
        <v>0.35</v>
      </c>
      <c r="F62" s="37" t="s">
        <v>59</v>
      </c>
      <c r="G62" s="36" t="s">
        <v>574</v>
      </c>
      <c r="H62" s="40" t="s">
        <v>578</v>
      </c>
      <c r="I62" s="38" t="s">
        <v>238</v>
      </c>
    </row>
    <row r="63" customFormat="false" ht="30" hidden="false" customHeight="true" outlineLevel="0" collapsed="false">
      <c r="A63" s="32" t="s">
        <v>116</v>
      </c>
      <c r="B63" s="33" t="s">
        <v>122</v>
      </c>
      <c r="C63" s="31" t="n">
        <v>1</v>
      </c>
      <c r="D63" s="34" t="n">
        <v>0.3</v>
      </c>
      <c r="E63" s="34" t="n">
        <v>0.3</v>
      </c>
      <c r="F63" s="32" t="s">
        <v>59</v>
      </c>
      <c r="G63" s="31" t="s">
        <v>574</v>
      </c>
      <c r="H63" s="40" t="s">
        <v>578</v>
      </c>
      <c r="I63" s="33" t="s">
        <v>125</v>
      </c>
    </row>
    <row r="64" customFormat="false" ht="30" hidden="false" customHeight="true" outlineLevel="0" collapsed="false">
      <c r="A64" s="37" t="s">
        <v>655</v>
      </c>
      <c r="B64" s="38" t="s">
        <v>154</v>
      </c>
      <c r="C64" s="36" t="n">
        <v>1</v>
      </c>
      <c r="D64" s="39" t="n">
        <v>0.3</v>
      </c>
      <c r="E64" s="39" t="n">
        <v>0.3</v>
      </c>
      <c r="F64" s="37" t="s">
        <v>59</v>
      </c>
      <c r="G64" s="36" t="s">
        <v>574</v>
      </c>
      <c r="H64" s="40" t="s">
        <v>578</v>
      </c>
      <c r="I64" s="38" t="s">
        <v>157</v>
      </c>
    </row>
    <row r="65" customFormat="false" ht="30" hidden="false" customHeight="true" outlineLevel="0" collapsed="false">
      <c r="A65" s="32" t="s">
        <v>656</v>
      </c>
      <c r="B65" s="33" t="s">
        <v>340</v>
      </c>
      <c r="C65" s="31" t="n">
        <v>1</v>
      </c>
      <c r="D65" s="34" t="n">
        <v>0.3</v>
      </c>
      <c r="E65" s="34" t="n">
        <v>0.3</v>
      </c>
      <c r="F65" s="32" t="s">
        <v>341</v>
      </c>
      <c r="G65" s="31" t="s">
        <v>574</v>
      </c>
      <c r="H65" s="40" t="s">
        <v>578</v>
      </c>
      <c r="I65" s="33" t="s">
        <v>342</v>
      </c>
    </row>
    <row r="66" customFormat="false" ht="30" hidden="false" customHeight="true" outlineLevel="0" collapsed="false">
      <c r="A66" s="37" t="s">
        <v>657</v>
      </c>
      <c r="B66" s="38" t="s">
        <v>362</v>
      </c>
      <c r="C66" s="36" t="n">
        <v>1</v>
      </c>
      <c r="D66" s="39" t="n">
        <v>0.3</v>
      </c>
      <c r="E66" s="39" t="n">
        <v>0.3</v>
      </c>
      <c r="F66" s="37" t="s">
        <v>59</v>
      </c>
      <c r="G66" s="36" t="s">
        <v>574</v>
      </c>
      <c r="H66" s="40" t="s">
        <v>578</v>
      </c>
      <c r="I66" s="38" t="s">
        <v>364</v>
      </c>
    </row>
    <row r="67" customFormat="false" ht="30" hidden="false" customHeight="true" outlineLevel="0" collapsed="false">
      <c r="A67" s="32" t="s">
        <v>658</v>
      </c>
      <c r="B67" s="33" t="s">
        <v>393</v>
      </c>
      <c r="C67" s="31" t="n">
        <v>1</v>
      </c>
      <c r="D67" s="34" t="n">
        <v>0.3</v>
      </c>
      <c r="E67" s="34" t="n">
        <v>0.3</v>
      </c>
      <c r="F67" s="32" t="s">
        <v>59</v>
      </c>
      <c r="G67" s="31" t="s">
        <v>574</v>
      </c>
      <c r="H67" s="40" t="s">
        <v>578</v>
      </c>
      <c r="I67" s="33" t="s">
        <v>396</v>
      </c>
    </row>
    <row r="68" customFormat="false" ht="30" hidden="false" customHeight="true" outlineLevel="0" collapsed="false">
      <c r="A68" s="37" t="s">
        <v>93</v>
      </c>
      <c r="B68" s="38" t="s">
        <v>94</v>
      </c>
      <c r="C68" s="36" t="n">
        <v>13</v>
      </c>
      <c r="D68" s="39" t="n">
        <v>0.02</v>
      </c>
      <c r="E68" s="39" t="n">
        <v>0.26</v>
      </c>
      <c r="F68" s="37" t="s">
        <v>59</v>
      </c>
      <c r="G68" s="36" t="s">
        <v>574</v>
      </c>
      <c r="H68" s="40" t="s">
        <v>578</v>
      </c>
      <c r="I68" s="38" t="s">
        <v>95</v>
      </c>
    </row>
    <row r="69" customFormat="false" ht="30" hidden="false" customHeight="true" outlineLevel="0" collapsed="false">
      <c r="A69" s="32" t="s">
        <v>659</v>
      </c>
      <c r="B69" s="33" t="s">
        <v>161</v>
      </c>
      <c r="C69" s="31" t="n">
        <v>1</v>
      </c>
      <c r="D69" s="34" t="n">
        <v>0.25</v>
      </c>
      <c r="E69" s="34" t="n">
        <v>0.25</v>
      </c>
      <c r="F69" s="32" t="s">
        <v>59</v>
      </c>
      <c r="G69" s="31" t="s">
        <v>574</v>
      </c>
      <c r="H69" s="40" t="s">
        <v>578</v>
      </c>
      <c r="I69" s="33" t="s">
        <v>164</v>
      </c>
    </row>
    <row r="70" customFormat="false" ht="30" hidden="false" customHeight="true" outlineLevel="0" collapsed="false">
      <c r="A70" s="37" t="s">
        <v>660</v>
      </c>
      <c r="B70" s="38" t="s">
        <v>242</v>
      </c>
      <c r="C70" s="36" t="n">
        <v>2</v>
      </c>
      <c r="D70" s="39" t="n">
        <v>0.1</v>
      </c>
      <c r="E70" s="39" t="n">
        <v>0.2</v>
      </c>
      <c r="F70" s="37" t="s">
        <v>59</v>
      </c>
      <c r="G70" s="36" t="s">
        <v>574</v>
      </c>
      <c r="H70" s="40" t="s">
        <v>578</v>
      </c>
      <c r="I70" s="38" t="s">
        <v>244</v>
      </c>
    </row>
    <row r="71" customFormat="false" ht="30" hidden="false" customHeight="true" outlineLevel="0" collapsed="false">
      <c r="A71" s="32" t="s">
        <v>661</v>
      </c>
      <c r="B71" s="33" t="s">
        <v>354</v>
      </c>
      <c r="C71" s="31" t="n">
        <v>4</v>
      </c>
      <c r="D71" s="34" t="n">
        <v>0.05</v>
      </c>
      <c r="E71" s="34" t="n">
        <v>0.2</v>
      </c>
      <c r="F71" s="32" t="s">
        <v>59</v>
      </c>
      <c r="G71" s="31" t="s">
        <v>574</v>
      </c>
      <c r="H71" s="40" t="s">
        <v>578</v>
      </c>
      <c r="I71" s="33" t="s">
        <v>355</v>
      </c>
    </row>
    <row r="72" customFormat="false" ht="30" hidden="false" customHeight="true" outlineLevel="0" collapsed="false">
      <c r="A72" s="37" t="s">
        <v>433</v>
      </c>
      <c r="B72" s="38" t="s">
        <v>434</v>
      </c>
      <c r="C72" s="36" t="n">
        <v>20</v>
      </c>
      <c r="D72" s="39" t="n">
        <v>0.01</v>
      </c>
      <c r="E72" s="39" t="n">
        <v>0.2</v>
      </c>
      <c r="F72" s="37" t="s">
        <v>59</v>
      </c>
      <c r="G72" s="36" t="s">
        <v>574</v>
      </c>
      <c r="H72" s="40" t="s">
        <v>578</v>
      </c>
      <c r="I72" s="38" t="s">
        <v>86</v>
      </c>
    </row>
    <row r="73" customFormat="false" ht="30" hidden="false" customHeight="true" outlineLevel="0" collapsed="false">
      <c r="A73" s="32" t="s">
        <v>413</v>
      </c>
      <c r="B73" s="33" t="s">
        <v>414</v>
      </c>
      <c r="C73" s="31" t="n">
        <v>3</v>
      </c>
      <c r="D73" s="34" t="n">
        <v>0.06</v>
      </c>
      <c r="E73" s="34" t="n">
        <v>0.18</v>
      </c>
      <c r="F73" s="32" t="s">
        <v>59</v>
      </c>
      <c r="G73" s="31" t="s">
        <v>574</v>
      </c>
      <c r="H73" s="40" t="s">
        <v>578</v>
      </c>
      <c r="I73" s="33" t="s">
        <v>415</v>
      </c>
    </row>
    <row r="74" customFormat="false" ht="30" hidden="false" customHeight="true" outlineLevel="0" collapsed="false">
      <c r="A74" s="37" t="s">
        <v>409</v>
      </c>
      <c r="B74" s="38" t="s">
        <v>410</v>
      </c>
      <c r="C74" s="36" t="n">
        <v>2</v>
      </c>
      <c r="D74" s="39" t="n">
        <v>0.08</v>
      </c>
      <c r="E74" s="39" t="n">
        <v>0.16</v>
      </c>
      <c r="F74" s="37" t="s">
        <v>59</v>
      </c>
      <c r="G74" s="36" t="s">
        <v>574</v>
      </c>
      <c r="H74" s="40" t="s">
        <v>578</v>
      </c>
      <c r="I74" s="38" t="s">
        <v>411</v>
      </c>
    </row>
    <row r="75" customFormat="false" ht="30" hidden="false" customHeight="true" outlineLevel="0" collapsed="false">
      <c r="A75" s="32" t="s">
        <v>317</v>
      </c>
      <c r="B75" s="33" t="s">
        <v>318</v>
      </c>
      <c r="C75" s="31" t="n">
        <v>7</v>
      </c>
      <c r="D75" s="34" t="n">
        <v>0.02</v>
      </c>
      <c r="E75" s="34" t="n">
        <v>0.14</v>
      </c>
      <c r="F75" s="32" t="s">
        <v>59</v>
      </c>
      <c r="G75" s="31" t="s">
        <v>574</v>
      </c>
      <c r="H75" s="40" t="s">
        <v>578</v>
      </c>
      <c r="I75" s="33" t="s">
        <v>320</v>
      </c>
    </row>
    <row r="76" customFormat="false" ht="30" hidden="false" customHeight="true" outlineLevel="0" collapsed="false">
      <c r="A76" s="37" t="s">
        <v>442</v>
      </c>
      <c r="B76" s="38" t="s">
        <v>443</v>
      </c>
      <c r="C76" s="36" t="n">
        <v>12</v>
      </c>
      <c r="D76" s="39" t="n">
        <v>0.01</v>
      </c>
      <c r="E76" s="39" t="n">
        <v>0.12</v>
      </c>
      <c r="F76" s="37" t="s">
        <v>59</v>
      </c>
      <c r="G76" s="36" t="s">
        <v>574</v>
      </c>
      <c r="H76" s="40" t="s">
        <v>578</v>
      </c>
      <c r="I76" s="38" t="s">
        <v>444</v>
      </c>
    </row>
    <row r="77" customFormat="false" ht="30" hidden="false" customHeight="true" outlineLevel="0" collapsed="false">
      <c r="A77" s="32" t="s">
        <v>438</v>
      </c>
      <c r="B77" s="33" t="s">
        <v>439</v>
      </c>
      <c r="C77" s="31" t="n">
        <v>10</v>
      </c>
      <c r="D77" s="34" t="n">
        <v>0.01</v>
      </c>
      <c r="E77" s="34" t="n">
        <v>0.1</v>
      </c>
      <c r="F77" s="32" t="s">
        <v>59</v>
      </c>
      <c r="G77" s="31" t="s">
        <v>574</v>
      </c>
      <c r="H77" s="40" t="s">
        <v>578</v>
      </c>
      <c r="I77" s="33" t="s">
        <v>86</v>
      </c>
    </row>
    <row r="78" customFormat="false" ht="30" hidden="false" customHeight="true" outlineLevel="0" collapsed="false">
      <c r="A78" s="37" t="s">
        <v>435</v>
      </c>
      <c r="B78" s="38" t="s">
        <v>436</v>
      </c>
      <c r="C78" s="36" t="n">
        <v>8</v>
      </c>
      <c r="D78" s="39" t="n">
        <v>0.01</v>
      </c>
      <c r="E78" s="39" t="n">
        <v>0.08</v>
      </c>
      <c r="F78" s="37" t="s">
        <v>59</v>
      </c>
      <c r="G78" s="36" t="s">
        <v>574</v>
      </c>
      <c r="H78" s="40" t="s">
        <v>578</v>
      </c>
      <c r="I78" s="38" t="s">
        <v>437</v>
      </c>
    </row>
    <row r="79" customFormat="false" ht="30" hidden="false" customHeight="true" outlineLevel="0" collapsed="false">
      <c r="A79" s="32" t="s">
        <v>440</v>
      </c>
      <c r="B79" s="33" t="s">
        <v>441</v>
      </c>
      <c r="C79" s="31" t="n">
        <v>8</v>
      </c>
      <c r="D79" s="34" t="n">
        <v>0.01</v>
      </c>
      <c r="E79" s="34" t="n">
        <v>0.08</v>
      </c>
      <c r="F79" s="32" t="s">
        <v>59</v>
      </c>
      <c r="G79" s="31" t="s">
        <v>574</v>
      </c>
      <c r="H79" s="40" t="s">
        <v>578</v>
      </c>
      <c r="I79" s="33" t="s">
        <v>86</v>
      </c>
    </row>
    <row r="80" customFormat="false" ht="30" hidden="false" customHeight="true" outlineLevel="0" collapsed="false">
      <c r="A80" s="37" t="s">
        <v>416</v>
      </c>
      <c r="B80" s="38" t="s">
        <v>417</v>
      </c>
      <c r="C80" s="36" t="n">
        <v>3</v>
      </c>
      <c r="D80" s="39" t="n">
        <v>0.02</v>
      </c>
      <c r="E80" s="39" t="n">
        <v>0.06</v>
      </c>
      <c r="F80" s="37" t="s">
        <v>59</v>
      </c>
      <c r="G80" s="36" t="s">
        <v>574</v>
      </c>
      <c r="H80" s="40" t="s">
        <v>578</v>
      </c>
      <c r="I80" s="38" t="s">
        <v>86</v>
      </c>
    </row>
    <row r="81" customFormat="false" ht="30" hidden="false" customHeight="true" outlineLevel="0" collapsed="false">
      <c r="A81" s="32" t="s">
        <v>662</v>
      </c>
      <c r="B81" s="33" t="s">
        <v>98</v>
      </c>
      <c r="C81" s="31" t="n">
        <v>1</v>
      </c>
      <c r="D81" s="34" t="n">
        <v>0.05</v>
      </c>
      <c r="E81" s="34" t="n">
        <v>0.05</v>
      </c>
      <c r="F81" s="32" t="s">
        <v>59</v>
      </c>
      <c r="G81" s="31" t="s">
        <v>574</v>
      </c>
      <c r="H81" s="40" t="s">
        <v>578</v>
      </c>
      <c r="I81" s="33" t="s">
        <v>100</v>
      </c>
    </row>
    <row r="82" customFormat="false" ht="30" hidden="false" customHeight="true" outlineLevel="0" collapsed="false">
      <c r="A82" s="37" t="s">
        <v>87</v>
      </c>
      <c r="B82" s="38" t="s">
        <v>88</v>
      </c>
      <c r="C82" s="36" t="n">
        <v>2</v>
      </c>
      <c r="D82" s="39" t="n">
        <v>0.02</v>
      </c>
      <c r="E82" s="39" t="n">
        <v>0.04</v>
      </c>
      <c r="F82" s="37" t="s">
        <v>59</v>
      </c>
      <c r="G82" s="36" t="s">
        <v>574</v>
      </c>
      <c r="H82" s="40" t="s">
        <v>578</v>
      </c>
      <c r="I82" s="38" t="s">
        <v>90</v>
      </c>
    </row>
    <row r="83" customFormat="false" ht="30" hidden="false" customHeight="true" outlineLevel="0" collapsed="false">
      <c r="A83" s="32" t="s">
        <v>91</v>
      </c>
      <c r="B83" s="33" t="s">
        <v>88</v>
      </c>
      <c r="C83" s="31" t="n">
        <v>2</v>
      </c>
      <c r="D83" s="34" t="n">
        <v>0.02</v>
      </c>
      <c r="E83" s="34" t="n">
        <v>0.04</v>
      </c>
      <c r="F83" s="32" t="s">
        <v>59</v>
      </c>
      <c r="G83" s="31" t="s">
        <v>574</v>
      </c>
      <c r="H83" s="40" t="s">
        <v>578</v>
      </c>
      <c r="I83" s="33" t="s">
        <v>92</v>
      </c>
    </row>
    <row r="84" customFormat="false" ht="30" hidden="false" customHeight="true" outlineLevel="0" collapsed="false">
      <c r="A84" s="37" t="s">
        <v>404</v>
      </c>
      <c r="B84" s="38" t="s">
        <v>405</v>
      </c>
      <c r="C84" s="36" t="n">
        <v>1</v>
      </c>
      <c r="D84" s="39" t="n">
        <v>0.02</v>
      </c>
      <c r="E84" s="39" t="n">
        <v>0.02</v>
      </c>
      <c r="F84" s="37" t="s">
        <v>59</v>
      </c>
      <c r="G84" s="36" t="s">
        <v>574</v>
      </c>
      <c r="H84" s="40" t="s">
        <v>578</v>
      </c>
      <c r="I84" s="38" t="s">
        <v>406</v>
      </c>
    </row>
    <row r="85" customFormat="false" ht="30" hidden="false" customHeight="true" outlineLevel="0" collapsed="false">
      <c r="A85" s="32" t="s">
        <v>407</v>
      </c>
      <c r="B85" s="33" t="s">
        <v>408</v>
      </c>
      <c r="C85" s="31" t="n">
        <v>1</v>
      </c>
      <c r="D85" s="34" t="n">
        <v>0.02</v>
      </c>
      <c r="E85" s="34" t="n">
        <v>0.02</v>
      </c>
      <c r="F85" s="32" t="s">
        <v>59</v>
      </c>
      <c r="G85" s="31" t="s">
        <v>574</v>
      </c>
      <c r="H85" s="40" t="s">
        <v>578</v>
      </c>
      <c r="I85" s="33" t="s">
        <v>86</v>
      </c>
    </row>
    <row r="86" customFormat="false" ht="30" hidden="false" customHeight="true" outlineLevel="0" collapsed="false">
      <c r="A86" s="37" t="s">
        <v>663</v>
      </c>
      <c r="B86" s="38" t="s">
        <v>664</v>
      </c>
      <c r="C86" s="36" t="n">
        <v>1</v>
      </c>
      <c r="D86" s="39" t="n">
        <v>0</v>
      </c>
      <c r="E86" s="39" t="n">
        <v>0</v>
      </c>
      <c r="F86" s="37" t="s">
        <v>86</v>
      </c>
      <c r="G86" s="36"/>
      <c r="H86" s="40" t="s">
        <v>578</v>
      </c>
      <c r="I86" s="38"/>
    </row>
    <row r="87" customFormat="false" ht="30" hidden="false" customHeight="true" outlineLevel="0" collapsed="false">
      <c r="A87" s="32" t="s">
        <v>665</v>
      </c>
      <c r="B87" s="33" t="s">
        <v>666</v>
      </c>
      <c r="C87" s="31" t="n">
        <v>1</v>
      </c>
      <c r="D87" s="34" t="n">
        <v>0</v>
      </c>
      <c r="E87" s="34" t="n">
        <v>0</v>
      </c>
      <c r="F87" s="32" t="s">
        <v>667</v>
      </c>
      <c r="G87" s="31"/>
      <c r="H87" s="40" t="s">
        <v>578</v>
      </c>
      <c r="I87" s="33" t="s">
        <v>668</v>
      </c>
    </row>
    <row r="88" customFormat="false" ht="30" hidden="false" customHeight="true" outlineLevel="0" collapsed="false">
      <c r="A88" s="37" t="s">
        <v>669</v>
      </c>
      <c r="B88" s="38" t="s">
        <v>670</v>
      </c>
      <c r="C88" s="36" t="n">
        <v>2</v>
      </c>
      <c r="D88" s="39" t="n">
        <v>16</v>
      </c>
      <c r="E88" s="39" t="n">
        <v>32</v>
      </c>
      <c r="F88" s="37" t="s">
        <v>294</v>
      </c>
      <c r="G88" s="36"/>
      <c r="H88" s="41" t="s">
        <v>671</v>
      </c>
      <c r="I88" s="38" t="s">
        <v>672</v>
      </c>
    </row>
    <row r="89" customFormat="false" ht="24" hidden="false" customHeight="true" outlineLevel="0" collapsed="false">
      <c r="A89" s="42"/>
      <c r="B89" s="42"/>
      <c r="C89" s="43" t="s">
        <v>673</v>
      </c>
      <c r="D89" s="42"/>
      <c r="E89" s="44" t="n">
        <f aca="false">SUM(E5:E88)</f>
        <v>871.01</v>
      </c>
      <c r="F89" s="42"/>
      <c r="G89" s="42"/>
      <c r="H89" s="42"/>
      <c r="I89" s="42"/>
    </row>
    <row r="91" customFormat="false" ht="15" hidden="false" customHeight="true" outlineLevel="0" collapsed="false">
      <c r="A91" s="49" t="s">
        <v>674</v>
      </c>
      <c r="B91" s="49"/>
      <c r="C91" s="49"/>
      <c r="D91" s="49"/>
      <c r="E91" s="49"/>
      <c r="F91" s="49"/>
      <c r="G91" s="49"/>
      <c r="H91" s="49"/>
      <c r="I91" s="49"/>
    </row>
    <row r="92" customFormat="false" ht="15" hidden="false" customHeight="true" outlineLevel="0" collapsed="false">
      <c r="A92" s="50" t="s">
        <v>675</v>
      </c>
      <c r="B92" s="50"/>
      <c r="C92" s="50"/>
      <c r="D92" s="50"/>
      <c r="E92" s="50"/>
      <c r="F92" s="50"/>
      <c r="G92" s="50"/>
      <c r="H92" s="50"/>
      <c r="I92" s="50"/>
    </row>
    <row r="93" customFormat="false" ht="15" hidden="false" customHeight="true" outlineLevel="0" collapsed="false">
      <c r="A93" s="50"/>
      <c r="B93" s="50"/>
      <c r="C93" s="50"/>
      <c r="D93" s="50"/>
      <c r="E93" s="50"/>
      <c r="F93" s="50"/>
      <c r="G93" s="50"/>
      <c r="H93" s="50"/>
      <c r="I93" s="50"/>
    </row>
    <row r="94" customFormat="false" ht="15" hidden="false" customHeight="true" outlineLevel="0" collapsed="false">
      <c r="A94" s="50"/>
      <c r="B94" s="50"/>
      <c r="C94" s="50"/>
      <c r="D94" s="50"/>
      <c r="E94" s="50"/>
      <c r="F94" s="50"/>
      <c r="G94" s="50"/>
      <c r="H94" s="50"/>
      <c r="I94" s="50"/>
    </row>
  </sheetData>
  <autoFilter ref="A4:I88"/>
  <mergeCells count="4">
    <mergeCell ref="A1:I1"/>
    <mergeCell ref="A2:I2"/>
    <mergeCell ref="A91:I91"/>
    <mergeCell ref="A92:I9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2" min="2" style="1" width="40"/>
    <col collapsed="false" customWidth="true" hidden="false" outlineLevel="0" max="3" min="3" style="1" width="6"/>
    <col collapsed="false" customWidth="true" hidden="false" outlineLevel="0" max="5" min="4" style="1" width="10"/>
    <col collapsed="false" customWidth="true" hidden="false" outlineLevel="0" max="6" min="6" style="1" width="26"/>
    <col collapsed="false" customWidth="true" hidden="false" outlineLevel="0" max="7" min="7" style="1" width="13"/>
    <col collapsed="false" customWidth="true" hidden="false" outlineLevel="0" max="8" min="8" style="1" width="11"/>
    <col collapsed="false" customWidth="true" hidden="false" outlineLevel="0" max="9" min="9" style="1" width="76"/>
  </cols>
  <sheetData>
    <row r="1" customFormat="false" ht="30" hidden="false" customHeight="true" outlineLevel="0" collapsed="false">
      <c r="A1" s="29" t="s">
        <v>676</v>
      </c>
      <c r="B1" s="29"/>
      <c r="C1" s="29"/>
      <c r="D1" s="29"/>
      <c r="E1" s="29"/>
      <c r="F1" s="29"/>
      <c r="G1" s="29"/>
      <c r="H1" s="29"/>
      <c r="I1" s="29"/>
    </row>
    <row r="2" customFormat="false" ht="18" hidden="false" customHeight="true" outlineLevel="0" collapsed="false">
      <c r="A2" s="3" t="s">
        <v>677</v>
      </c>
      <c r="B2" s="3"/>
      <c r="C2" s="3"/>
      <c r="D2" s="3"/>
      <c r="E2" s="3"/>
      <c r="F2" s="3"/>
      <c r="G2" s="3"/>
      <c r="H2" s="3"/>
      <c r="I2" s="3"/>
    </row>
    <row r="3" customFormat="false" ht="6" hidden="false" customHeight="true" outlineLevel="0" collapsed="false"/>
    <row r="4" customFormat="false" ht="31.5" hidden="false" customHeight="true" outlineLevel="0" collapsed="false">
      <c r="A4" s="30" t="s">
        <v>448</v>
      </c>
      <c r="B4" s="30" t="s">
        <v>42</v>
      </c>
      <c r="C4" s="30" t="s">
        <v>44</v>
      </c>
      <c r="D4" s="30" t="s">
        <v>45</v>
      </c>
      <c r="E4" s="30" t="s">
        <v>46</v>
      </c>
      <c r="F4" s="30" t="s">
        <v>49</v>
      </c>
      <c r="G4" s="30" t="s">
        <v>678</v>
      </c>
      <c r="H4" s="30" t="s">
        <v>679</v>
      </c>
      <c r="I4" s="30" t="s">
        <v>51</v>
      </c>
    </row>
    <row r="5" customFormat="false" ht="30" hidden="false" customHeight="true" outlineLevel="0" collapsed="false">
      <c r="A5" s="32" t="s">
        <v>663</v>
      </c>
      <c r="B5" s="33" t="s">
        <v>664</v>
      </c>
      <c r="C5" s="31" t="n">
        <v>1</v>
      </c>
      <c r="D5" s="34" t="n">
        <v>0</v>
      </c>
      <c r="E5" s="34" t="n">
        <v>0</v>
      </c>
      <c r="F5" s="32" t="s">
        <v>86</v>
      </c>
      <c r="G5" s="41" t="s">
        <v>680</v>
      </c>
      <c r="H5" s="31" t="s">
        <v>681</v>
      </c>
      <c r="I5" s="33"/>
    </row>
    <row r="6" customFormat="false" ht="30" hidden="false" customHeight="true" outlineLevel="0" collapsed="false">
      <c r="A6" s="37" t="s">
        <v>500</v>
      </c>
      <c r="B6" s="38" t="s">
        <v>501</v>
      </c>
      <c r="C6" s="36" t="n">
        <v>1</v>
      </c>
      <c r="D6" s="39" t="n">
        <v>90</v>
      </c>
      <c r="E6" s="39" t="n">
        <v>90</v>
      </c>
      <c r="F6" s="37" t="s">
        <v>83</v>
      </c>
      <c r="G6" s="35" t="s">
        <v>682</v>
      </c>
      <c r="H6" s="36" t="s">
        <v>683</v>
      </c>
      <c r="I6" s="38" t="s">
        <v>502</v>
      </c>
    </row>
    <row r="7" customFormat="false" ht="30" hidden="false" customHeight="true" outlineLevel="0" collapsed="false">
      <c r="A7" s="32" t="s">
        <v>561</v>
      </c>
      <c r="B7" s="33" t="s">
        <v>562</v>
      </c>
      <c r="C7" s="31" t="n">
        <v>2</v>
      </c>
      <c r="D7" s="34" t="n">
        <v>25</v>
      </c>
      <c r="E7" s="34" t="n">
        <v>50</v>
      </c>
      <c r="F7" s="32" t="s">
        <v>563</v>
      </c>
      <c r="G7" s="35" t="s">
        <v>682</v>
      </c>
      <c r="H7" s="31" t="s">
        <v>683</v>
      </c>
      <c r="I7" s="33" t="s">
        <v>565</v>
      </c>
    </row>
    <row r="8" customFormat="false" ht="30" hidden="false" customHeight="true" outlineLevel="0" collapsed="false">
      <c r="A8" s="37" t="s">
        <v>507</v>
      </c>
      <c r="B8" s="38" t="s">
        <v>508</v>
      </c>
      <c r="C8" s="36" t="n">
        <v>1</v>
      </c>
      <c r="D8" s="39" t="n">
        <v>45</v>
      </c>
      <c r="E8" s="39" t="n">
        <v>45</v>
      </c>
      <c r="F8" s="37" t="s">
        <v>174</v>
      </c>
      <c r="G8" s="35" t="s">
        <v>682</v>
      </c>
      <c r="H8" s="36" t="s">
        <v>683</v>
      </c>
      <c r="I8" s="38" t="s">
        <v>509</v>
      </c>
    </row>
    <row r="9" customFormat="false" ht="30" hidden="false" customHeight="true" outlineLevel="0" collapsed="false">
      <c r="A9" s="32" t="s">
        <v>570</v>
      </c>
      <c r="B9" s="33" t="s">
        <v>571</v>
      </c>
      <c r="C9" s="31" t="n">
        <v>1</v>
      </c>
      <c r="D9" s="34" t="n">
        <v>15</v>
      </c>
      <c r="E9" s="34" t="n">
        <v>15</v>
      </c>
      <c r="F9" s="32" t="s">
        <v>568</v>
      </c>
      <c r="G9" s="35" t="s">
        <v>682</v>
      </c>
      <c r="H9" s="31" t="s">
        <v>683</v>
      </c>
      <c r="I9" s="33" t="s">
        <v>572</v>
      </c>
    </row>
    <row r="10" customFormat="false" ht="30" hidden="false" customHeight="true" outlineLevel="0" collapsed="false">
      <c r="A10" s="37" t="s">
        <v>566</v>
      </c>
      <c r="B10" s="38" t="s">
        <v>567</v>
      </c>
      <c r="C10" s="36" t="n">
        <v>2</v>
      </c>
      <c r="D10" s="39" t="n">
        <v>12</v>
      </c>
      <c r="E10" s="39" t="n">
        <v>24</v>
      </c>
      <c r="F10" s="37" t="s">
        <v>568</v>
      </c>
      <c r="G10" s="35" t="s">
        <v>682</v>
      </c>
      <c r="H10" s="36" t="s">
        <v>683</v>
      </c>
      <c r="I10" s="38" t="s">
        <v>569</v>
      </c>
    </row>
    <row r="11" customFormat="false" ht="30" hidden="false" customHeight="true" outlineLevel="0" collapsed="false">
      <c r="A11" s="32" t="s">
        <v>489</v>
      </c>
      <c r="B11" s="33" t="s">
        <v>490</v>
      </c>
      <c r="C11" s="31" t="n">
        <v>1</v>
      </c>
      <c r="D11" s="34" t="n">
        <v>400</v>
      </c>
      <c r="E11" s="34" t="n">
        <v>400</v>
      </c>
      <c r="F11" s="32" t="s">
        <v>491</v>
      </c>
      <c r="G11" s="40" t="s">
        <v>684</v>
      </c>
      <c r="H11" s="31" t="s">
        <v>265</v>
      </c>
      <c r="I11" s="33" t="s">
        <v>492</v>
      </c>
    </row>
    <row r="12" customFormat="false" ht="30" hidden="false" customHeight="true" outlineLevel="0" collapsed="false">
      <c r="A12" s="37" t="s">
        <v>575</v>
      </c>
      <c r="B12" s="38" t="s">
        <v>576</v>
      </c>
      <c r="C12" s="36" t="n">
        <v>6</v>
      </c>
      <c r="D12" s="39" t="n">
        <v>15</v>
      </c>
      <c r="E12" s="39" t="n">
        <v>90</v>
      </c>
      <c r="F12" s="37" t="s">
        <v>577</v>
      </c>
      <c r="G12" s="40" t="s">
        <v>684</v>
      </c>
      <c r="H12" s="36" t="s">
        <v>683</v>
      </c>
      <c r="I12" s="38" t="s">
        <v>579</v>
      </c>
    </row>
    <row r="13" customFormat="false" ht="30" hidden="false" customHeight="true" outlineLevel="0" collapsed="false">
      <c r="A13" s="32" t="s">
        <v>519</v>
      </c>
      <c r="B13" s="33" t="s">
        <v>520</v>
      </c>
      <c r="C13" s="31" t="n">
        <v>2</v>
      </c>
      <c r="D13" s="34" t="n">
        <v>8</v>
      </c>
      <c r="E13" s="34" t="n">
        <v>16</v>
      </c>
      <c r="F13" s="32" t="s">
        <v>174</v>
      </c>
      <c r="G13" s="40" t="s">
        <v>684</v>
      </c>
      <c r="H13" s="31" t="s">
        <v>683</v>
      </c>
      <c r="I13" s="33" t="s">
        <v>86</v>
      </c>
    </row>
    <row r="14" customFormat="false" ht="30" hidden="false" customHeight="true" outlineLevel="0" collapsed="false">
      <c r="A14" s="37" t="s">
        <v>534</v>
      </c>
      <c r="B14" s="38" t="s">
        <v>535</v>
      </c>
      <c r="C14" s="36" t="n">
        <v>1</v>
      </c>
      <c r="D14" s="39" t="n">
        <v>10</v>
      </c>
      <c r="E14" s="39" t="n">
        <v>10</v>
      </c>
      <c r="F14" s="37" t="s">
        <v>536</v>
      </c>
      <c r="G14" s="40" t="s">
        <v>684</v>
      </c>
      <c r="H14" s="36" t="s">
        <v>683</v>
      </c>
      <c r="I14" s="38" t="s">
        <v>86</v>
      </c>
    </row>
    <row r="15" customFormat="false" ht="30" hidden="false" customHeight="true" outlineLevel="0" collapsed="false">
      <c r="A15" s="32" t="s">
        <v>521</v>
      </c>
      <c r="B15" s="33" t="s">
        <v>522</v>
      </c>
      <c r="C15" s="31" t="n">
        <v>1</v>
      </c>
      <c r="D15" s="34" t="n">
        <v>15</v>
      </c>
      <c r="E15" s="34" t="n">
        <v>15</v>
      </c>
      <c r="F15" s="32" t="s">
        <v>83</v>
      </c>
      <c r="G15" s="40" t="s">
        <v>684</v>
      </c>
      <c r="H15" s="31" t="s">
        <v>683</v>
      </c>
      <c r="I15" s="33" t="s">
        <v>86</v>
      </c>
    </row>
    <row r="16" customFormat="false" ht="30" hidden="false" customHeight="true" outlineLevel="0" collapsed="false">
      <c r="A16" s="37" t="s">
        <v>595</v>
      </c>
      <c r="B16" s="38" t="s">
        <v>596</v>
      </c>
      <c r="C16" s="36" t="n">
        <v>1</v>
      </c>
      <c r="D16" s="39" t="n">
        <v>40</v>
      </c>
      <c r="E16" s="39" t="n">
        <v>40</v>
      </c>
      <c r="F16" s="37" t="s">
        <v>568</v>
      </c>
      <c r="G16" s="40" t="s">
        <v>684</v>
      </c>
      <c r="H16" s="36" t="s">
        <v>683</v>
      </c>
      <c r="I16" s="38" t="s">
        <v>597</v>
      </c>
    </row>
    <row r="17" customFormat="false" ht="30" hidden="false" customHeight="true" outlineLevel="0" collapsed="false">
      <c r="A17" s="32" t="s">
        <v>516</v>
      </c>
      <c r="B17" s="33" t="s">
        <v>517</v>
      </c>
      <c r="C17" s="31" t="n">
        <v>1</v>
      </c>
      <c r="D17" s="34" t="n">
        <v>25</v>
      </c>
      <c r="E17" s="34" t="n">
        <v>25</v>
      </c>
      <c r="F17" s="32" t="s">
        <v>174</v>
      </c>
      <c r="G17" s="41" t="s">
        <v>685</v>
      </c>
      <c r="H17" s="31" t="s">
        <v>683</v>
      </c>
      <c r="I17" s="33" t="s">
        <v>86</v>
      </c>
    </row>
    <row r="18" customFormat="false" ht="30" hidden="false" customHeight="true" outlineLevel="0" collapsed="false">
      <c r="A18" s="37" t="s">
        <v>615</v>
      </c>
      <c r="B18" s="38" t="s">
        <v>616</v>
      </c>
      <c r="C18" s="36" t="n">
        <v>1</v>
      </c>
      <c r="D18" s="39" t="n">
        <v>25</v>
      </c>
      <c r="E18" s="39" t="n">
        <v>25</v>
      </c>
      <c r="F18" s="37" t="s">
        <v>617</v>
      </c>
      <c r="G18" s="41" t="s">
        <v>685</v>
      </c>
      <c r="H18" s="36" t="s">
        <v>265</v>
      </c>
      <c r="I18" s="38" t="s">
        <v>618</v>
      </c>
    </row>
    <row r="19" customFormat="false" ht="30" hidden="false" customHeight="true" outlineLevel="0" collapsed="false">
      <c r="A19" s="32" t="s">
        <v>665</v>
      </c>
      <c r="B19" s="33" t="s">
        <v>666</v>
      </c>
      <c r="C19" s="31" t="n">
        <v>1</v>
      </c>
      <c r="D19" s="34" t="n">
        <v>0</v>
      </c>
      <c r="E19" s="34" t="n">
        <v>0</v>
      </c>
      <c r="F19" s="32" t="s">
        <v>667</v>
      </c>
      <c r="G19" s="40" t="s">
        <v>684</v>
      </c>
      <c r="H19" s="31" t="s">
        <v>683</v>
      </c>
      <c r="I19" s="33" t="s">
        <v>668</v>
      </c>
    </row>
    <row r="20" customFormat="false" ht="30" hidden="false" customHeight="true" outlineLevel="0" collapsed="false">
      <c r="A20" s="37" t="s">
        <v>503</v>
      </c>
      <c r="B20" s="38" t="s">
        <v>504</v>
      </c>
      <c r="C20" s="36" t="n">
        <v>5</v>
      </c>
      <c r="D20" s="39" t="n">
        <v>10</v>
      </c>
      <c r="E20" s="39" t="n">
        <v>50</v>
      </c>
      <c r="F20" s="37" t="s">
        <v>505</v>
      </c>
      <c r="G20" s="41" t="s">
        <v>685</v>
      </c>
      <c r="H20" s="36" t="s">
        <v>683</v>
      </c>
      <c r="I20" s="38" t="s">
        <v>506</v>
      </c>
    </row>
    <row r="21" customFormat="false" ht="30" hidden="false" customHeight="true" outlineLevel="0" collapsed="false">
      <c r="A21" s="32" t="s">
        <v>493</v>
      </c>
      <c r="B21" s="33" t="s">
        <v>494</v>
      </c>
      <c r="C21" s="31" t="n">
        <v>1</v>
      </c>
      <c r="D21" s="34" t="n">
        <v>120</v>
      </c>
      <c r="E21" s="34" t="n">
        <v>120</v>
      </c>
      <c r="F21" s="32" t="s">
        <v>495</v>
      </c>
      <c r="G21" s="41" t="s">
        <v>685</v>
      </c>
      <c r="H21" s="31" t="s">
        <v>265</v>
      </c>
      <c r="I21" s="33" t="s">
        <v>496</v>
      </c>
    </row>
    <row r="22" customFormat="false" ht="24" hidden="false" customHeight="true" outlineLevel="0" collapsed="false">
      <c r="A22" s="42"/>
      <c r="B22" s="42"/>
      <c r="C22" s="53" t="s">
        <v>686</v>
      </c>
      <c r="D22" s="42"/>
      <c r="E22" s="54" t="n">
        <f aca="false">SUM(E5:E21)</f>
        <v>1015</v>
      </c>
      <c r="F22" s="42"/>
      <c r="G22" s="42"/>
      <c r="H22" s="42"/>
      <c r="I22" s="42"/>
    </row>
    <row r="23" customFormat="false" ht="24" hidden="false" customHeight="true" outlineLevel="0" collapsed="false">
      <c r="A23" s="55"/>
      <c r="B23" s="55"/>
      <c r="C23" s="56" t="s">
        <v>687</v>
      </c>
      <c r="D23" s="55"/>
      <c r="E23" s="57" t="n">
        <f aca="false">SUMIF(G5:G21,"BUY FIRST",E5:E21)</f>
        <v>224</v>
      </c>
      <c r="F23" s="55"/>
      <c r="G23" s="55"/>
      <c r="H23" s="55"/>
      <c r="I23" s="58" t="s">
        <v>688</v>
      </c>
    </row>
    <row r="24" customFormat="false" ht="24" hidden="false" customHeight="true" outlineLevel="0" collapsed="false">
      <c r="A24" s="59"/>
      <c r="B24" s="59"/>
      <c r="C24" s="60" t="s">
        <v>689</v>
      </c>
      <c r="D24" s="59"/>
      <c r="E24" s="61" t="n">
        <f aca="false">SUMIF(G5:G21,"High",E5:E21)</f>
        <v>571</v>
      </c>
      <c r="F24" s="59"/>
      <c r="G24" s="59"/>
      <c r="H24" s="59"/>
      <c r="I24" s="62" t="s">
        <v>690</v>
      </c>
    </row>
    <row r="25" customFormat="false" ht="24" hidden="false" customHeight="true" outlineLevel="0" collapsed="false">
      <c r="A25" s="63"/>
      <c r="B25" s="63"/>
      <c r="C25" s="64" t="s">
        <v>691</v>
      </c>
      <c r="D25" s="63"/>
      <c r="E25" s="65" t="n">
        <f aca="false">SUMIF(G5:G21,"Medium",E5:E21)</f>
        <v>220</v>
      </c>
      <c r="F25" s="63"/>
      <c r="G25" s="63"/>
      <c r="H25" s="63"/>
      <c r="I25" s="66" t="s">
        <v>692</v>
      </c>
    </row>
  </sheetData>
  <autoFilter ref="A4:I21"/>
  <mergeCells count="2">
    <mergeCell ref="A1:I1"/>
    <mergeCell ref="A2:I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2026-09-24T14:53:39Z</dcterms:created>
  <dc:creator>openpyxl</dc:creator>
  <dc:description/>
  <dc:language>en-US</dc:language>
  <cp:lastModifiedBy/>
  <dcterms:modified xsi:type="dcterms:W3CDTF">2026-09-24T14:56:08Z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